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codeName="ThisWorkbook" defaultThemeVersion="124226"/>
  <mc:AlternateContent xmlns:mc="http://schemas.openxmlformats.org/markup-compatibility/2006">
    <mc:Choice Requires="x15">
      <x15ac:absPath xmlns:x15ac="http://schemas.microsoft.com/office/spreadsheetml/2010/11/ac" url="C:\Users\lenovo\Desktop\Book Form_FA 2023-24_01.08.24\"/>
    </mc:Choice>
  </mc:AlternateContent>
  <xr:revisionPtr revIDLastSave="0" documentId="13_ncr:1_{F2933962-3868-4C19-9B5D-EE3F2637A99E}" xr6:coauthVersionLast="47" xr6:coauthVersionMax="47" xr10:uidLastSave="{00000000-0000-0000-0000-000000000000}"/>
  <bookViews>
    <workbookView xWindow="-120" yWindow="-120" windowWidth="21840" windowHeight="13020" tabRatio="597" xr2:uid="{00000000-000D-0000-FFFF-FFFF00000000}"/>
  </bookViews>
  <sheets>
    <sheet name="STT9" sheetId="10" r:id="rId1"/>
    <sheet name="working sheet_1" sheetId="22" r:id="rId2"/>
    <sheet name="working sheet_2" sheetId="23" r:id="rId3"/>
    <sheet name="Sheet3" sheetId="24" r:id="rId4"/>
  </sheets>
  <definedNames>
    <definedName name="_xlnm._FilterDatabase" localSheetId="1" hidden="1">'working sheet_1'!$D$1:$D$83</definedName>
    <definedName name="_xlnm._FilterDatabase" localSheetId="2" hidden="1">'working sheet_2'!$B$1:$B$77</definedName>
    <definedName name="_xlnm.Print_Area" localSheetId="0">'STT9'!$A$1:$M$31</definedName>
    <definedName name="_xlnm.Print_Area" localSheetId="1">'working sheet_1'!$A$5:$J$76</definedName>
    <definedName name="_xlnm.Print_Area" localSheetId="2">'working sheet_2'!$B$2:$I$62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3" i="10" l="1"/>
  <c r="G22" i="24"/>
  <c r="H22" i="24" s="1"/>
  <c r="G21" i="24"/>
  <c r="H21" i="24" s="1"/>
  <c r="G20" i="24"/>
  <c r="H20" i="24" s="1"/>
  <c r="A20" i="24"/>
  <c r="G19" i="24"/>
  <c r="H19" i="24" s="1"/>
  <c r="A19" i="24"/>
  <c r="G18" i="24"/>
  <c r="H18" i="24" s="1"/>
  <c r="A18" i="24"/>
  <c r="G17" i="24"/>
  <c r="H17" i="24" s="1"/>
  <c r="A17" i="24"/>
  <c r="G16" i="24"/>
  <c r="H16" i="24" s="1"/>
  <c r="A16" i="24"/>
  <c r="G15" i="24"/>
  <c r="H15" i="24" s="1"/>
  <c r="A15" i="24"/>
  <c r="H14" i="24"/>
  <c r="G14" i="24"/>
  <c r="A14" i="24"/>
  <c r="H13" i="24"/>
  <c r="G13" i="24"/>
  <c r="A13" i="24"/>
  <c r="G12" i="24"/>
  <c r="H12" i="24" s="1"/>
  <c r="A12" i="24"/>
  <c r="G11" i="24"/>
  <c r="H11" i="24" s="1"/>
  <c r="A11" i="24"/>
  <c r="H10" i="24"/>
  <c r="G10" i="24"/>
  <c r="A10" i="24"/>
  <c r="H9" i="24"/>
  <c r="G9" i="24"/>
  <c r="A9" i="24"/>
  <c r="G8" i="24"/>
  <c r="H8" i="24" s="1"/>
  <c r="A8" i="24"/>
  <c r="G7" i="24"/>
  <c r="H7" i="24" s="1"/>
  <c r="A7" i="24"/>
  <c r="H6" i="24"/>
  <c r="G6" i="24"/>
  <c r="A6" i="24"/>
  <c r="H5" i="24"/>
  <c r="G5" i="24"/>
  <c r="A5" i="24"/>
  <c r="G4" i="24"/>
  <c r="H4" i="24" s="1"/>
  <c r="A4" i="24"/>
  <c r="G3" i="24"/>
  <c r="H3" i="24" s="1"/>
  <c r="A3" i="24"/>
  <c r="H2" i="24"/>
  <c r="G2" i="24"/>
  <c r="G23" i="24" s="1"/>
  <c r="A2" i="24"/>
  <c r="L65" i="23"/>
  <c r="D65" i="23"/>
  <c r="F65" i="23" s="1"/>
  <c r="I65" i="23" s="1"/>
  <c r="H65" i="23" s="1"/>
  <c r="D64" i="23"/>
  <c r="F64" i="23" s="1"/>
  <c r="I64" i="23" s="1"/>
  <c r="H64" i="23" s="1"/>
  <c r="D63" i="23"/>
  <c r="F63" i="23" s="1"/>
  <c r="I63" i="23" s="1"/>
  <c r="H63" i="23" s="1"/>
  <c r="E62" i="23"/>
  <c r="C61" i="23"/>
  <c r="D61" i="23" s="1"/>
  <c r="F60" i="23"/>
  <c r="D60" i="23"/>
  <c r="L59" i="23"/>
  <c r="C59" i="23"/>
  <c r="D59" i="23" s="1"/>
  <c r="F59" i="23" s="1"/>
  <c r="I59" i="23" s="1"/>
  <c r="H59" i="23" s="1"/>
  <c r="F58" i="23"/>
  <c r="I58" i="23" s="1"/>
  <c r="H58" i="23" s="1"/>
  <c r="F57" i="23"/>
  <c r="I57" i="23" s="1"/>
  <c r="H57" i="23" s="1"/>
  <c r="D57" i="23"/>
  <c r="G56" i="23"/>
  <c r="E56" i="23"/>
  <c r="I55" i="23"/>
  <c r="H55" i="23" s="1"/>
  <c r="F55" i="23"/>
  <c r="D55" i="23"/>
  <c r="C55" i="23"/>
  <c r="D54" i="23"/>
  <c r="F54" i="23" s="1"/>
  <c r="I54" i="23" s="1"/>
  <c r="H54" i="23" s="1"/>
  <c r="L53" i="23"/>
  <c r="C53" i="23"/>
  <c r="D53" i="23" s="1"/>
  <c r="L52" i="23"/>
  <c r="I52" i="23"/>
  <c r="H52" i="23" s="1"/>
  <c r="F52" i="23"/>
  <c r="D52" i="23"/>
  <c r="G51" i="23"/>
  <c r="E51" i="23"/>
  <c r="D50" i="23"/>
  <c r="F50" i="23" s="1"/>
  <c r="I50" i="23" s="1"/>
  <c r="H50" i="23" s="1"/>
  <c r="C49" i="23"/>
  <c r="D49" i="23" s="1"/>
  <c r="G48" i="23"/>
  <c r="E48" i="23"/>
  <c r="F47" i="23"/>
  <c r="I47" i="23" s="1"/>
  <c r="D47" i="23"/>
  <c r="L46" i="23"/>
  <c r="D46" i="23"/>
  <c r="F46" i="23" s="1"/>
  <c r="C46" i="23"/>
  <c r="C45" i="23"/>
  <c r="D45" i="23" s="1"/>
  <c r="F45" i="23" s="1"/>
  <c r="I45" i="23" s="1"/>
  <c r="H45" i="23" s="1"/>
  <c r="F44" i="23"/>
  <c r="C44" i="23"/>
  <c r="C43" i="23"/>
  <c r="D43" i="23" s="1"/>
  <c r="F43" i="23" s="1"/>
  <c r="I43" i="23" s="1"/>
  <c r="H43" i="23" s="1"/>
  <c r="G42" i="23"/>
  <c r="G66" i="23" s="1"/>
  <c r="E42" i="23"/>
  <c r="E66" i="23" s="1"/>
  <c r="D41" i="23"/>
  <c r="F41" i="23" s="1"/>
  <c r="I41" i="23" s="1"/>
  <c r="H41" i="23" s="1"/>
  <c r="D40" i="23"/>
  <c r="F40" i="23" s="1"/>
  <c r="I40" i="23" s="1"/>
  <c r="H40" i="23" s="1"/>
  <c r="D39" i="23"/>
  <c r="F39" i="23" s="1"/>
  <c r="I39" i="23" s="1"/>
  <c r="H39" i="23" s="1"/>
  <c r="C39" i="23"/>
  <c r="C38" i="23"/>
  <c r="D38" i="23" s="1"/>
  <c r="F38" i="23" s="1"/>
  <c r="I38" i="23" s="1"/>
  <c r="H38" i="23" s="1"/>
  <c r="C37" i="23"/>
  <c r="D37" i="23" s="1"/>
  <c r="F37" i="23" s="1"/>
  <c r="I37" i="23" s="1"/>
  <c r="H37" i="23" s="1"/>
  <c r="F36" i="23"/>
  <c r="I36" i="23" s="1"/>
  <c r="H36" i="23" s="1"/>
  <c r="D36" i="23"/>
  <c r="D35" i="23"/>
  <c r="F35" i="23" s="1"/>
  <c r="I35" i="23" s="1"/>
  <c r="H35" i="23" s="1"/>
  <c r="L34" i="23"/>
  <c r="D34" i="23"/>
  <c r="F34" i="23" s="1"/>
  <c r="I34" i="23" s="1"/>
  <c r="H34" i="23" s="1"/>
  <c r="L33" i="23"/>
  <c r="C33" i="23"/>
  <c r="D33" i="23" s="1"/>
  <c r="F33" i="23" s="1"/>
  <c r="I33" i="23" s="1"/>
  <c r="H33" i="23" s="1"/>
  <c r="L32" i="23"/>
  <c r="C32" i="23"/>
  <c r="D32" i="23" s="1"/>
  <c r="F32" i="23" s="1"/>
  <c r="I32" i="23" s="1"/>
  <c r="H32" i="23" s="1"/>
  <c r="L31" i="23"/>
  <c r="C31" i="23"/>
  <c r="D31" i="23" s="1"/>
  <c r="F31" i="23" s="1"/>
  <c r="I31" i="23" s="1"/>
  <c r="H31" i="23" s="1"/>
  <c r="L30" i="23"/>
  <c r="F30" i="23"/>
  <c r="I30" i="23" s="1"/>
  <c r="H30" i="23" s="1"/>
  <c r="D30" i="23"/>
  <c r="L29" i="23"/>
  <c r="D29" i="23"/>
  <c r="F29" i="23" s="1"/>
  <c r="I29" i="23" s="1"/>
  <c r="H29" i="23" s="1"/>
  <c r="L28" i="23"/>
  <c r="C28" i="23"/>
  <c r="D28" i="23" s="1"/>
  <c r="F28" i="23" s="1"/>
  <c r="I28" i="23" s="1"/>
  <c r="H28" i="23" s="1"/>
  <c r="L27" i="23"/>
  <c r="F27" i="23"/>
  <c r="I27" i="23" s="1"/>
  <c r="H27" i="23" s="1"/>
  <c r="D27" i="23"/>
  <c r="L26" i="23"/>
  <c r="D26" i="23"/>
  <c r="F26" i="23" s="1"/>
  <c r="I26" i="23" s="1"/>
  <c r="H26" i="23" s="1"/>
  <c r="K25" i="23"/>
  <c r="K42" i="23" s="1"/>
  <c r="K66" i="23" s="1"/>
  <c r="D25" i="23"/>
  <c r="F25" i="23" s="1"/>
  <c r="I25" i="23" s="1"/>
  <c r="H25" i="23" s="1"/>
  <c r="C25" i="23"/>
  <c r="L24" i="23"/>
  <c r="D24" i="23"/>
  <c r="F24" i="23" s="1"/>
  <c r="I24" i="23" s="1"/>
  <c r="H24" i="23" s="1"/>
  <c r="C24" i="23"/>
  <c r="L23" i="23"/>
  <c r="D23" i="23"/>
  <c r="F23" i="23" s="1"/>
  <c r="I23" i="23" s="1"/>
  <c r="H23" i="23" s="1"/>
  <c r="C23" i="23"/>
  <c r="L22" i="23"/>
  <c r="D22" i="23"/>
  <c r="F22" i="23" s="1"/>
  <c r="I22" i="23" s="1"/>
  <c r="H22" i="23" s="1"/>
  <c r="L21" i="23"/>
  <c r="I21" i="23"/>
  <c r="H21" i="23" s="1"/>
  <c r="F21" i="23"/>
  <c r="D21" i="23"/>
  <c r="L20" i="23"/>
  <c r="D20" i="23"/>
  <c r="F20" i="23" s="1"/>
  <c r="I20" i="23" s="1"/>
  <c r="H20" i="23" s="1"/>
  <c r="C20" i="23"/>
  <c r="L19" i="23"/>
  <c r="D19" i="23"/>
  <c r="F19" i="23" s="1"/>
  <c r="I19" i="23" s="1"/>
  <c r="H19" i="23" s="1"/>
  <c r="L18" i="23"/>
  <c r="C18" i="23"/>
  <c r="D18" i="23" s="1"/>
  <c r="F18" i="23" s="1"/>
  <c r="I18" i="23" s="1"/>
  <c r="H18" i="23" s="1"/>
  <c r="L17" i="23"/>
  <c r="C17" i="23"/>
  <c r="D17" i="23" s="1"/>
  <c r="F17" i="23" s="1"/>
  <c r="I17" i="23" s="1"/>
  <c r="H17" i="23" s="1"/>
  <c r="L16" i="23"/>
  <c r="C16" i="23"/>
  <c r="C42" i="23" s="1"/>
  <c r="L15" i="23"/>
  <c r="F15" i="23"/>
  <c r="I15" i="23" s="1"/>
  <c r="H15" i="23" s="1"/>
  <c r="D15" i="23"/>
  <c r="L14" i="23"/>
  <c r="C14" i="23"/>
  <c r="D14" i="23" s="1"/>
  <c r="F14" i="23" s="1"/>
  <c r="I14" i="23" s="1"/>
  <c r="H14" i="23" s="1"/>
  <c r="L13" i="23"/>
  <c r="D13" i="23"/>
  <c r="F13" i="23" s="1"/>
  <c r="I13" i="23" s="1"/>
  <c r="H13" i="23" s="1"/>
  <c r="L12" i="23"/>
  <c r="F12" i="23"/>
  <c r="I12" i="23" s="1"/>
  <c r="H12" i="23" s="1"/>
  <c r="D12" i="23"/>
  <c r="L11" i="23"/>
  <c r="C11" i="23"/>
  <c r="D11" i="23" s="1"/>
  <c r="L10" i="23"/>
  <c r="D10" i="23"/>
  <c r="F10" i="23" s="1"/>
  <c r="I10" i="23" s="1"/>
  <c r="H10" i="23" s="1"/>
  <c r="L9" i="23"/>
  <c r="C9" i="23"/>
  <c r="C66" i="23" s="1"/>
  <c r="L8" i="23"/>
  <c r="C8" i="23"/>
  <c r="D8" i="23" s="1"/>
  <c r="F8" i="23" s="1"/>
  <c r="I8" i="23" s="1"/>
  <c r="H8" i="23" s="1"/>
  <c r="I80" i="22"/>
  <c r="H83" i="22" s="1"/>
  <c r="J79" i="22"/>
  <c r="G79" i="22"/>
  <c r="J78" i="22"/>
  <c r="I78" i="22"/>
  <c r="H78" i="22"/>
  <c r="F78" i="22"/>
  <c r="E78" i="22"/>
  <c r="J77" i="22"/>
  <c r="G77" i="22"/>
  <c r="G78" i="22" s="1"/>
  <c r="J76" i="22"/>
  <c r="I76" i="22"/>
  <c r="H76" i="22"/>
  <c r="F76" i="22"/>
  <c r="E76" i="22"/>
  <c r="J75" i="22"/>
  <c r="G75" i="22"/>
  <c r="G76" i="22" s="1"/>
  <c r="J74" i="22"/>
  <c r="I74" i="22"/>
  <c r="H74" i="22"/>
  <c r="F74" i="22"/>
  <c r="E74" i="22"/>
  <c r="J73" i="22"/>
  <c r="G73" i="22"/>
  <c r="G74" i="22" s="1"/>
  <c r="I72" i="22"/>
  <c r="H72" i="22"/>
  <c r="F72" i="22"/>
  <c r="E72" i="22"/>
  <c r="J71" i="22"/>
  <c r="G71" i="22"/>
  <c r="Q70" i="22"/>
  <c r="J70" i="22"/>
  <c r="J72" i="22" s="1"/>
  <c r="G70" i="22"/>
  <c r="G72" i="22" s="1"/>
  <c r="I69" i="22"/>
  <c r="H69" i="22"/>
  <c r="G69" i="22"/>
  <c r="F69" i="22"/>
  <c r="E69" i="22"/>
  <c r="J68" i="22"/>
  <c r="J69" i="22" s="1"/>
  <c r="G68" i="22"/>
  <c r="I67" i="22"/>
  <c r="H67" i="22"/>
  <c r="F67" i="22"/>
  <c r="E67" i="22"/>
  <c r="J66" i="22"/>
  <c r="G66" i="22"/>
  <c r="J65" i="22"/>
  <c r="G65" i="22"/>
  <c r="J64" i="22"/>
  <c r="G64" i="22"/>
  <c r="J63" i="22"/>
  <c r="J67" i="22" s="1"/>
  <c r="G63" i="22"/>
  <c r="G67" i="22" s="1"/>
  <c r="J62" i="22"/>
  <c r="I62" i="22"/>
  <c r="H62" i="22"/>
  <c r="F62" i="22"/>
  <c r="E62" i="22"/>
  <c r="J61" i="22"/>
  <c r="G61" i="22"/>
  <c r="G62" i="22" s="1"/>
  <c r="I60" i="22"/>
  <c r="H60" i="22"/>
  <c r="F60" i="22"/>
  <c r="E60" i="22"/>
  <c r="J59" i="22"/>
  <c r="G59" i="22"/>
  <c r="J58" i="22"/>
  <c r="J60" i="22" s="1"/>
  <c r="G58" i="22"/>
  <c r="G60" i="22" s="1"/>
  <c r="I57" i="22"/>
  <c r="H57" i="22"/>
  <c r="F57" i="22"/>
  <c r="E57" i="22"/>
  <c r="G56" i="22"/>
  <c r="G57" i="22" s="1"/>
  <c r="J55" i="22"/>
  <c r="J57" i="22" s="1"/>
  <c r="G55" i="22"/>
  <c r="I54" i="22"/>
  <c r="H54" i="22"/>
  <c r="G54" i="22"/>
  <c r="F54" i="22"/>
  <c r="E54" i="22"/>
  <c r="J53" i="22"/>
  <c r="J54" i="22" s="1"/>
  <c r="G53" i="22"/>
  <c r="I52" i="22"/>
  <c r="H52" i="22"/>
  <c r="G52" i="22"/>
  <c r="F52" i="22"/>
  <c r="E52" i="22"/>
  <c r="J51" i="22"/>
  <c r="J52" i="22" s="1"/>
  <c r="G51" i="22"/>
  <c r="I50" i="22"/>
  <c r="H50" i="22"/>
  <c r="F50" i="22"/>
  <c r="E50" i="22"/>
  <c r="J49" i="22"/>
  <c r="G49" i="22"/>
  <c r="J48" i="22"/>
  <c r="G48" i="22"/>
  <c r="J47" i="22"/>
  <c r="G47" i="22"/>
  <c r="J46" i="22"/>
  <c r="G46" i="22"/>
  <c r="J45" i="22"/>
  <c r="J44" i="22"/>
  <c r="G44" i="22"/>
  <c r="J43" i="22"/>
  <c r="G43" i="22"/>
  <c r="J42" i="22"/>
  <c r="G42" i="22"/>
  <c r="J41" i="22"/>
  <c r="G41" i="22"/>
  <c r="J40" i="22"/>
  <c r="G40" i="22"/>
  <c r="J39" i="22"/>
  <c r="G39" i="22"/>
  <c r="J38" i="22"/>
  <c r="G38" i="22"/>
  <c r="J37" i="22"/>
  <c r="G37" i="22"/>
  <c r="J36" i="22"/>
  <c r="G36" i="22"/>
  <c r="J35" i="22"/>
  <c r="G35" i="22"/>
  <c r="J34" i="22"/>
  <c r="G34" i="22"/>
  <c r="J33" i="22"/>
  <c r="G33" i="22"/>
  <c r="J32" i="22"/>
  <c r="G32" i="22"/>
  <c r="J31" i="22"/>
  <c r="G31" i="22"/>
  <c r="J30" i="22"/>
  <c r="G30" i="22"/>
  <c r="J29" i="22"/>
  <c r="G29" i="22"/>
  <c r="J28" i="22"/>
  <c r="G28" i="22"/>
  <c r="J27" i="22"/>
  <c r="G27" i="22"/>
  <c r="J26" i="22"/>
  <c r="G26" i="22"/>
  <c r="J25" i="22"/>
  <c r="G25" i="22"/>
  <c r="J24" i="22"/>
  <c r="G24" i="22"/>
  <c r="J23" i="22"/>
  <c r="G23" i="22"/>
  <c r="J22" i="22"/>
  <c r="G22" i="22"/>
  <c r="J21" i="22"/>
  <c r="G21" i="22"/>
  <c r="J20" i="22"/>
  <c r="G20" i="22"/>
  <c r="J19" i="22"/>
  <c r="G19" i="22"/>
  <c r="J18" i="22"/>
  <c r="G18" i="22"/>
  <c r="G50" i="22" s="1"/>
  <c r="J17" i="22"/>
  <c r="G17" i="22"/>
  <c r="J16" i="22"/>
  <c r="G16" i="22"/>
  <c r="J15" i="22"/>
  <c r="J50" i="22" s="1"/>
  <c r="G15" i="22"/>
  <c r="J14" i="22"/>
  <c r="I14" i="22"/>
  <c r="H14" i="22"/>
  <c r="F14" i="22"/>
  <c r="E14" i="22"/>
  <c r="J13" i="22"/>
  <c r="G13" i="22"/>
  <c r="G14" i="22" s="1"/>
  <c r="J12" i="22"/>
  <c r="G12" i="22"/>
  <c r="J11" i="22"/>
  <c r="I11" i="22"/>
  <c r="H11" i="22"/>
  <c r="F11" i="22"/>
  <c r="E11" i="22"/>
  <c r="J10" i="22"/>
  <c r="G10" i="22"/>
  <c r="G11" i="22" s="1"/>
  <c r="J9" i="22"/>
  <c r="I9" i="22"/>
  <c r="H9" i="22"/>
  <c r="H80" i="22" s="1"/>
  <c r="G9" i="22"/>
  <c r="F9" i="22"/>
  <c r="F80" i="22" s="1"/>
  <c r="E9" i="22"/>
  <c r="E80" i="22" s="1"/>
  <c r="E81" i="22" s="1"/>
  <c r="J8" i="22"/>
  <c r="J82" i="22" s="1"/>
  <c r="K25" i="10"/>
  <c r="H23" i="24" l="1"/>
  <c r="I46" i="23"/>
  <c r="H46" i="23" s="1"/>
  <c r="H48" i="23" s="1"/>
  <c r="F48" i="23"/>
  <c r="I48" i="23" s="1"/>
  <c r="F53" i="23"/>
  <c r="D56" i="23"/>
  <c r="F11" i="23"/>
  <c r="D51" i="23"/>
  <c r="F49" i="23"/>
  <c r="D62" i="23"/>
  <c r="F61" i="23"/>
  <c r="I61" i="23" s="1"/>
  <c r="H61" i="23" s="1"/>
  <c r="D48" i="23"/>
  <c r="D16" i="23"/>
  <c r="F16" i="23" s="1"/>
  <c r="I16" i="23" s="1"/>
  <c r="H16" i="23" s="1"/>
  <c r="L25" i="23"/>
  <c r="L42" i="23" s="1"/>
  <c r="L66" i="23" s="1"/>
  <c r="D9" i="23"/>
  <c r="I60" i="23"/>
  <c r="H60" i="23" s="1"/>
  <c r="G80" i="22"/>
  <c r="J80" i="22"/>
  <c r="H84" i="22"/>
  <c r="H82" i="22"/>
  <c r="H81" i="22"/>
  <c r="D42" i="23" l="1"/>
  <c r="I53" i="23"/>
  <c r="H53" i="23" s="1"/>
  <c r="F56" i="23"/>
  <c r="I56" i="23" s="1"/>
  <c r="H56" i="23" s="1"/>
  <c r="F42" i="23"/>
  <c r="I11" i="23"/>
  <c r="I49" i="23"/>
  <c r="H49" i="23" s="1"/>
  <c r="H51" i="23" s="1"/>
  <c r="F51" i="23"/>
  <c r="I51" i="23" s="1"/>
  <c r="F9" i="23"/>
  <c r="D66" i="23"/>
  <c r="F62" i="23"/>
  <c r="I62" i="23" s="1"/>
  <c r="H62" i="23" s="1"/>
  <c r="I42" i="23" l="1"/>
  <c r="H11" i="23"/>
  <c r="H42" i="23" s="1"/>
  <c r="I9" i="23"/>
  <c r="F66" i="23"/>
  <c r="H9" i="23" l="1"/>
  <c r="H66" i="23" s="1"/>
  <c r="I66" i="23"/>
  <c r="N12" i="10" l="1"/>
  <c r="N14" i="10"/>
  <c r="N23" i="10"/>
  <c r="H17" i="10"/>
  <c r="H14" i="10"/>
  <c r="H12" i="10"/>
  <c r="C25" i="10"/>
  <c r="D25" i="10"/>
  <c r="E25" i="10"/>
  <c r="Q27" i="10"/>
  <c r="N17" i="10"/>
  <c r="I25" i="10"/>
  <c r="O29" i="10"/>
  <c r="N18" i="10"/>
  <c r="N19" i="10"/>
  <c r="N20" i="10"/>
  <c r="N21" i="10"/>
  <c r="T40" i="10"/>
  <c r="T39" i="10"/>
  <c r="P39" i="10"/>
  <c r="B25" i="10"/>
  <c r="N25" i="10" l="1"/>
  <c r="O23" i="10"/>
  <c r="H25" i="10"/>
</calcChain>
</file>

<file path=xl/sharedStrings.xml><?xml version="1.0" encoding="utf-8"?>
<sst xmlns="http://schemas.openxmlformats.org/spreadsheetml/2006/main" count="353" uniqueCount="231">
  <si>
    <t>SCSTDD</t>
  </si>
  <si>
    <t>Sl. No.</t>
  </si>
  <si>
    <t>NAME OF THE FIRM</t>
  </si>
  <si>
    <t>SHORT NAME</t>
  </si>
  <si>
    <t>TOTAL AMOUNT GUARANTEED</t>
  </si>
  <si>
    <t>PRINCIPAL</t>
  </si>
  <si>
    <t>INTEREST</t>
  </si>
  <si>
    <t>TOTAL</t>
  </si>
  <si>
    <t>KERALA FINANCIAL CORPORATION</t>
  </si>
  <si>
    <t>KFC</t>
  </si>
  <si>
    <t>KERALA STATE ROAD TRANSPORT CORPORATION</t>
  </si>
  <si>
    <t>KSRTC</t>
  </si>
  <si>
    <t>KERALA STATE ELECTRICITY BOARD</t>
  </si>
  <si>
    <t>KSEB</t>
  </si>
  <si>
    <t>KERALA URBAN AND RURAL DEVELOPMENT FINANCE CORPORATION LIMITED</t>
  </si>
  <si>
    <t>KURDFC</t>
  </si>
  <si>
    <t>KERALA SMALL INDUSTRIES DEVELOPMENT CORPORATION LIMITED</t>
  </si>
  <si>
    <t>SIDCO</t>
  </si>
  <si>
    <t>KERALA  INDUSTRIAL INFRASTRUCTURE DEVELOPMENT CORPORATION</t>
  </si>
  <si>
    <t xml:space="preserve">KERALA STATE FINANCIAL ENTERPRISES </t>
  </si>
  <si>
    <t>KSFE</t>
  </si>
  <si>
    <t>KERALA STATE DEVELOPMENT CORPORATION FOR SC AND ST LIMITED</t>
  </si>
  <si>
    <t>KERALA ELECTRICAL AND ALLIED ENGINEERING COMPANY LIMITED</t>
  </si>
  <si>
    <t>KEL</t>
  </si>
  <si>
    <t>THE TRAVANCORE RAYONS LIMITED</t>
  </si>
  <si>
    <t>TRL</t>
  </si>
  <si>
    <t>KERALA AUTOMOBILES LIMITED, THIRUVANANTHAPURAM</t>
  </si>
  <si>
    <t>KAL</t>
  </si>
  <si>
    <t>TRACO  CABLE COMPANY LIMITED</t>
  </si>
  <si>
    <t>TRACO</t>
  </si>
  <si>
    <t xml:space="preserve">KERALA STATE TEXTILE CORPORATION LTD </t>
  </si>
  <si>
    <t>KSTC</t>
  </si>
  <si>
    <t>KERALA TRANSPORT DEVELOPMENT FINANCE  CORPORATION</t>
  </si>
  <si>
    <t>KTDFC</t>
  </si>
  <si>
    <t>KERALA STATE WOMENS DEVELOPMENT CORPORATION LIMITED</t>
  </si>
  <si>
    <t>KSWDC</t>
  </si>
  <si>
    <t>KERALA STATE BACKWARD  CLASSES DEVELOPMENT CORPORATION LIMITED</t>
  </si>
  <si>
    <t>KSBCDC</t>
  </si>
  <si>
    <t>KERALA ARTISANS DEVELOPMENT CORPORATION LIMITED, THIRUVANANTHAPURAM</t>
  </si>
  <si>
    <t>KELPALM</t>
  </si>
  <si>
    <t>HANDICRAFTS DEVELOPMENT CORPORATION OF KERALA LIMITED</t>
  </si>
  <si>
    <t>HDCK</t>
  </si>
  <si>
    <t>KERALA KHADI AND VILLAGE INDUSTRIES BOARD</t>
  </si>
  <si>
    <t>KKVIB</t>
  </si>
  <si>
    <t>KERALA STATE CO-OPERATIVE AGRICULTURAL AND RURAL DEVELOPMENT BANK LIMITED.</t>
  </si>
  <si>
    <t>KSCARDB</t>
  </si>
  <si>
    <t>KERALA STATE CO-OPERATIVE  MARKETING FEDERATION LIMITED.</t>
  </si>
  <si>
    <t>MARKETFED</t>
  </si>
  <si>
    <t>KERALA STATE CO OPERATIVE FEDERATION FOR FISHERIES DEVELOPMENT LTD (MATSYAFED)</t>
  </si>
  <si>
    <t>MATSYAFED</t>
  </si>
  <si>
    <t>MALAPPURAM CO-OPRATIVE SPINNING MILLS</t>
  </si>
  <si>
    <t>MCSM</t>
  </si>
  <si>
    <t>THE QUILON CO-OPERATIVE SPINNING MILLS LIMITED</t>
  </si>
  <si>
    <t>KCSM</t>
  </si>
  <si>
    <t>PRIYADARSINI CO-OPERATIVE SPINNING MILLS LIMITED</t>
  </si>
  <si>
    <t>PRICO</t>
  </si>
  <si>
    <t>KERALA STATE CO-OPERATIVE HOSPITAL COMPLEX &amp; CENTRE FOR ADVANCED MEDICAL STUDIES LTD</t>
  </si>
  <si>
    <t>KERALA WATER AUTHORITY</t>
  </si>
  <si>
    <t>KWA</t>
  </si>
  <si>
    <t>KERALA STATE DEVELOPMENT CORPORATION FOR X'AN CONVERTS FROM  SC AND THE RECOMMENDED  COMMUNITIES</t>
  </si>
  <si>
    <t>KINFRA</t>
  </si>
  <si>
    <t>Total</t>
  </si>
  <si>
    <t>KSDCCC&amp; SC</t>
  </si>
  <si>
    <t>KERALA STATE PALMYRAH PRODUCTS DEVELOPMENT AND WORKERS' WELFARE CORPN. LTD.</t>
  </si>
  <si>
    <t>Invoked during the year</t>
  </si>
  <si>
    <t>Discharged</t>
  </si>
  <si>
    <t>Receivable</t>
  </si>
  <si>
    <t>Received</t>
  </si>
  <si>
    <t>Roads &amp;Transport (1)</t>
  </si>
  <si>
    <t>9. STATEMENT OF GUARANTEES GIVEN BY THE GOVERNMENT</t>
  </si>
  <si>
    <t>Sector</t>
  </si>
  <si>
    <t xml:space="preserve">Maximum 
amount 
guaranteed     </t>
  </si>
  <si>
    <t xml:space="preserve">Additions
during the year </t>
  </si>
  <si>
    <t>Deletions(Other than invoked) during the year</t>
  </si>
  <si>
    <t>Guarantee Commission or fee</t>
  </si>
  <si>
    <t>Other material details</t>
  </si>
  <si>
    <t>Not Dis-
charged</t>
  </si>
  <si>
    <t>State Financial</t>
  </si>
  <si>
    <t>Corporation (1)</t>
  </si>
  <si>
    <t>KADCO</t>
  </si>
  <si>
    <t>KSCHCAMS</t>
  </si>
  <si>
    <t xml:space="preserve">THE NATIONAL UNIVERSITY OF ADVANCED LEGAL STUDIES </t>
  </si>
  <si>
    <t>NUALS</t>
  </si>
  <si>
    <t>KERALA STATE MINORITIES DEVELOPMENT FINANCE CORPORATION</t>
  </si>
  <si>
    <t>KSMDFC</t>
  </si>
  <si>
    <t>KERALA STATE CO-OPERATIVE CONSUMER'S FEDERATION LTD</t>
  </si>
  <si>
    <r>
      <t>(</t>
    </r>
    <r>
      <rPr>
        <i/>
        <sz val="10"/>
        <rFont val="Rupee Foradian"/>
        <family val="2"/>
      </rPr>
      <t>`</t>
    </r>
    <r>
      <rPr>
        <i/>
        <sz val="10"/>
        <rFont val="Times New Roman"/>
        <family val="1"/>
      </rPr>
      <t xml:space="preserve"> in crore)</t>
    </r>
  </si>
  <si>
    <t>KSHPWC</t>
  </si>
  <si>
    <t>CONSUMER FED</t>
  </si>
  <si>
    <t>5(iV)</t>
  </si>
  <si>
    <t>5(iv)</t>
  </si>
  <si>
    <t>5(V)</t>
  </si>
  <si>
    <t>5(ii)</t>
  </si>
  <si>
    <t>5(vi)</t>
  </si>
  <si>
    <t>5(iii)</t>
  </si>
  <si>
    <t>Kerala State warehousing corporation</t>
  </si>
  <si>
    <t>KSWC</t>
  </si>
  <si>
    <t>Kerala State Co-operative Bank</t>
  </si>
  <si>
    <t>KSCB</t>
  </si>
  <si>
    <t>KSFE Staff Co-operative Society</t>
  </si>
  <si>
    <t>KSFESCS</t>
  </si>
  <si>
    <t>KIIFB</t>
  </si>
  <si>
    <t>Kerala Infrastructure Investment Fund Board</t>
  </si>
  <si>
    <t>5(vii)</t>
  </si>
  <si>
    <t>Kerala Social Security Pension Limited</t>
  </si>
  <si>
    <t>KSDP</t>
  </si>
  <si>
    <t>Kerala State Drugs and Pharmaceuticals Ltd</t>
  </si>
  <si>
    <t>Kerala State Handicapped Persons Welfare Corporation</t>
  </si>
  <si>
    <t>GCDA</t>
  </si>
  <si>
    <t>5(i)</t>
  </si>
  <si>
    <t xml:space="preserve">KERALA STATE CO-OPERATIVE HOSPITAL COMPLEX AND CENTRE FOR ADVANCXED MEDICAL SERVICE LIMITED </t>
  </si>
  <si>
    <t>KERALA STATE CASHEW WORKERS  APEX INDUSTRIAL CO-OPERATIVE SOCIETY LIMITED</t>
  </si>
  <si>
    <t>MALAPPURAM CO-OPERATIVE SPINNING MILLS</t>
  </si>
  <si>
    <t>KERALA STATE CO-OPERATIVE CONSUMER'S FEDERATION LTD.</t>
  </si>
  <si>
    <t>5(v)</t>
  </si>
  <si>
    <t>KERALA STATE HANDICAPPED PERSON'S WELFARE CORPORATION LTD.</t>
  </si>
  <si>
    <t>CASHEW DEVELOPMENT CORPORATION</t>
  </si>
  <si>
    <t>KERALA MINORITIES DEVELOPMENT CORPORATION</t>
  </si>
  <si>
    <t xml:space="preserve">KERALA AGRO INDUSTRIES CORPORATION </t>
  </si>
  <si>
    <t>THE METAL INDUSTRIES Ltd, SHORNUR</t>
  </si>
  <si>
    <t>KERALA STATE DEVELOPMENT CORPORATION FOR X'IAN CONVERTS FROM SC AND THE RECOMMENDED COMMUNITIES LIMITED</t>
  </si>
  <si>
    <t>KELTRON</t>
  </si>
  <si>
    <t xml:space="preserve"> KERALA AUTOMOBILES LIMITED, THIRUVANANTHAPURAM</t>
  </si>
  <si>
    <t>KERALA  INDUSTRIAL INFRASTRUCTURE DEVELOPMENT CORPORATION (KINFRA)</t>
  </si>
  <si>
    <t>GC Received</t>
  </si>
  <si>
    <t>Penal interest (if any)</t>
  </si>
  <si>
    <t xml:space="preserve">Guarantee Commission </t>
  </si>
  <si>
    <t>Name of the Institution</t>
  </si>
  <si>
    <t>Annexure - 2</t>
  </si>
  <si>
    <t>(*) Outstanding guarantees include interest, penal interest etc.</t>
  </si>
  <si>
    <t>Dist Panchayath, Trivandrum</t>
  </si>
  <si>
    <t>Keltron</t>
  </si>
  <si>
    <t>Metal Industries Ltd</t>
  </si>
  <si>
    <t>Supplyco</t>
  </si>
  <si>
    <t>KMRL</t>
  </si>
  <si>
    <t>Kochi Metro Rail Ltd</t>
  </si>
  <si>
    <t>RPL</t>
  </si>
  <si>
    <t>Rehabilitation Plantation Ltd</t>
  </si>
  <si>
    <t>MPI</t>
  </si>
  <si>
    <t>Kerala State Coir Corporation</t>
  </si>
  <si>
    <t xml:space="preserve">Total Amount of Guarantee Commission </t>
  </si>
  <si>
    <t xml:space="preserve">Total </t>
  </si>
  <si>
    <t>Kerala Agro Machinery Corporation</t>
  </si>
  <si>
    <t>KAMCO</t>
  </si>
  <si>
    <t>ROADS AND BRIDGES DEVELOPMENT CORPORATION OF KERALA LTD</t>
  </si>
  <si>
    <t>KOCHI METRO RAIL LIMITED</t>
  </si>
  <si>
    <t>KERALA SOCIAL SECURITY PENSION LTD</t>
  </si>
  <si>
    <t>KSFE STAFF CO OPERATIVE SOCIETY</t>
  </si>
  <si>
    <t>KERALA INFRASTRUCTURE INVESTMENT FUND BOARD</t>
  </si>
  <si>
    <t>Wrong GC outstanding</t>
  </si>
  <si>
    <t>GC outstanding 13.99 lakhs</t>
  </si>
  <si>
    <t xml:space="preserve"> GC Pending from 2013-14</t>
  </si>
  <si>
    <t>GC outstanding not correct</t>
  </si>
  <si>
    <t>GC Paid 37.07</t>
  </si>
  <si>
    <t>Details of guarantees not given</t>
  </si>
  <si>
    <t>REHABILITATION PLANTATIONS LIMITED</t>
  </si>
  <si>
    <t>KERALA STATE COIR CORPORATION LIMITED</t>
  </si>
  <si>
    <t>MIL</t>
  </si>
  <si>
    <t>KSCC</t>
  </si>
  <si>
    <t>Kerala State Warehousing</t>
  </si>
  <si>
    <t>KERALA STATE WAREHOUSING CORPORATION</t>
  </si>
  <si>
    <t>KITTS</t>
  </si>
  <si>
    <t>A  B  S  T  R  A  C  T</t>
  </si>
  <si>
    <t>Amount in lakhs</t>
  </si>
  <si>
    <t>KERALA AGRO MACHINERY CORPORATION</t>
  </si>
  <si>
    <t>1(i)</t>
  </si>
  <si>
    <t>1(ii)</t>
  </si>
  <si>
    <t>1(iii)</t>
  </si>
  <si>
    <t>1(iv)</t>
  </si>
  <si>
    <t>1(vi)</t>
  </si>
  <si>
    <t>1(v)</t>
  </si>
  <si>
    <t>VIZHINJAM INTERNATIONAL SEAPORT LTD</t>
  </si>
  <si>
    <t>VISL</t>
  </si>
  <si>
    <t>The Kerala State Cashew Development Corporation Ltd</t>
  </si>
  <si>
    <t>KSCDC</t>
  </si>
  <si>
    <t>5(viii)</t>
  </si>
  <si>
    <t>Kerala Institute of Tourism and Travel Studies</t>
  </si>
  <si>
    <t>CO OPERATIVE BANK</t>
  </si>
  <si>
    <t>SUPPLYCO</t>
  </si>
  <si>
    <t>MEAT PRODUCTS OF INDIA</t>
  </si>
  <si>
    <t>KERALA INSTITUTE OF TOURISM AND TRAVEL STUDIES(KITTS)</t>
  </si>
  <si>
    <t>Working Sheet-DETAILS OF GUARANTEES FOR THE YEAR 2023-24</t>
  </si>
  <si>
    <t>TOTAL OUTSTANDING AS ON 31.03.2024</t>
  </si>
  <si>
    <t>KSSPL</t>
  </si>
  <si>
    <t>Meat Products of India Limited</t>
  </si>
  <si>
    <t>RBDCK LTD</t>
  </si>
  <si>
    <t>Kerala State Cashew board</t>
  </si>
  <si>
    <t>TRANSFORMERS AND ELECTRICALS KERALA LIMITED</t>
  </si>
  <si>
    <t>TELK</t>
  </si>
  <si>
    <t>KERALA STATE POULTRY DEVELOPMENT CORPORATION LIMITED</t>
  </si>
  <si>
    <t>KEPCO</t>
  </si>
  <si>
    <t>AUTOKAST LIMITED</t>
  </si>
  <si>
    <t>KANNUR CO OPERATIVE SPINNING MILLS</t>
  </si>
  <si>
    <t>Principal amount outstanding as on 31.03.2024. (Rs. In lakhs)</t>
  </si>
  <si>
    <t>Interest outstanding as on 31.03.2024.        (Rs. In lakhs)</t>
  </si>
  <si>
    <t>Total Guaranteed amount outstanding as on 31.03.2024.(Rs In lakhs)</t>
  </si>
  <si>
    <t>Guarantee Commission 
payable for 2023-24</t>
  </si>
  <si>
    <t>GC Receivable
 in crore</t>
  </si>
  <si>
    <t>Guarantee Commission 
Outstanding as 
on 01/04/2024 in Lakhs</t>
  </si>
  <si>
    <t>VIZHINJAM INTERNATIONAL AIRPORT LIMITED</t>
  </si>
  <si>
    <t>KERALA STATE CASHEW BOARD LIMITED</t>
  </si>
  <si>
    <t>Institution</t>
  </si>
  <si>
    <t>Ist instalment</t>
  </si>
  <si>
    <t>II Instalment</t>
  </si>
  <si>
    <r>
      <rPr>
        <b/>
        <sz val="11"/>
        <color theme="1"/>
        <rFont val="Rupee Foradian"/>
        <family val="2"/>
      </rPr>
      <t>`</t>
    </r>
    <r>
      <rPr>
        <b/>
        <sz val="11"/>
        <color theme="1"/>
        <rFont val="Times New Roman"/>
        <family val="1"/>
      </rPr>
      <t xml:space="preserve"> in lakh</t>
    </r>
  </si>
  <si>
    <t>Kerala State Backward classes development corporation</t>
  </si>
  <si>
    <t>Kerala Institute of Tourism and Travel Studies (KITTS)</t>
  </si>
  <si>
    <t>Kerala State Womens Development Corporation Limited</t>
  </si>
  <si>
    <t>kerala infrastructure  investment fund board</t>
  </si>
  <si>
    <t>Kerala State Co operative Federation for Fisheries Development</t>
  </si>
  <si>
    <t>Handicrafts Development Corporation Limited</t>
  </si>
  <si>
    <t>Kerala State Financial Enterprises Limited</t>
  </si>
  <si>
    <t xml:space="preserve">Kerala Artisans Development Corporation </t>
  </si>
  <si>
    <t>Kerala State Development Corporation for SC and ST</t>
  </si>
  <si>
    <t>Small Industries Development Corporation</t>
  </si>
  <si>
    <t>Kerala State Warehousing Corporation</t>
  </si>
  <si>
    <t>Kerala State Agro Machinery Corporation Limited</t>
  </si>
  <si>
    <t>Rehabilitaion Plantations Limited</t>
  </si>
  <si>
    <t>Kerala Financial Corporation</t>
  </si>
  <si>
    <t>Kerala State Textile Corporation</t>
  </si>
  <si>
    <t>Kerala State Co-Op Agriculture and Rural Bank Limited</t>
  </si>
  <si>
    <t>Malappuram Co operative Spinning mills limited</t>
  </si>
  <si>
    <t>Kerala State Minorities Development Finance Corporation</t>
  </si>
  <si>
    <t>Kerala Water Authority</t>
  </si>
  <si>
    <t>Kerala State Cashew Board Limited</t>
  </si>
  <si>
    <t>Outstanding at the beginning of 2023-2024</t>
  </si>
  <si>
    <t xml:space="preserve">Outstanding at the end of 2023-24(*)
</t>
  </si>
  <si>
    <t xml:space="preserve"> Guarantees given by the State Government for repayment of loans, etc. raised by Statutory Corporations, Government Companies, Local Bodies and Other institutions during the year and sums guaranteed outstanding on the 31 March 2024 in various sectors are shown below:-</t>
  </si>
  <si>
    <r>
      <t>Section 3 of the 'Kerala Ceiling on Government Guarantees Act, 2003' amended in the 'Kerala Finance(No.2)Act,2022' provides that the total Outstanding Government Guarantees  as on the first day of April of any year shall be 100</t>
    </r>
    <r>
      <rPr>
        <i/>
        <sz val="9"/>
        <rFont val="Times New Roman"/>
        <family val="1"/>
      </rPr>
      <t xml:space="preserve"> per cent</t>
    </r>
    <r>
      <rPr>
        <sz val="9"/>
        <rFont val="Times New Roman"/>
        <family val="1"/>
      </rPr>
      <t xml:space="preserve"> of the total revenue receipts as per the annual financial statement of the State in the preceding year or at 10 </t>
    </r>
    <r>
      <rPr>
        <i/>
        <sz val="9"/>
        <rFont val="Times New Roman"/>
        <family val="1"/>
      </rPr>
      <t>per cent</t>
    </r>
    <r>
      <rPr>
        <sz val="9"/>
        <rFont val="Times New Roman"/>
        <family val="1"/>
      </rPr>
      <t xml:space="preserve"> of the Gross State Domestic Product (GSDP), whichever is lower This Act came into force with effect from the first day of April 2022.                                                                                                                                                                                                                                             The  estimate of GSDP for the year was </t>
    </r>
    <r>
      <rPr>
        <sz val="9"/>
        <rFont val="Rupee Foradian"/>
        <family val="2"/>
      </rPr>
      <t>`</t>
    </r>
    <r>
      <rPr>
        <sz val="9"/>
        <rFont val="Times New Roman"/>
        <family val="1"/>
      </rPr>
      <t xml:space="preserve">11,74,244.19 crore as per the details  from  Economics and Statistics Department. As per the Statement furnished by Government, the Outstanding Guarantees as on 31 March 2024 was </t>
    </r>
    <r>
      <rPr>
        <sz val="9"/>
        <rFont val="Rupee Foradian"/>
        <family val="2"/>
      </rPr>
      <t>`</t>
    </r>
    <r>
      <rPr>
        <sz val="9"/>
        <rFont val="Times New Roman"/>
        <family val="1"/>
      </rPr>
      <t>62,868.15 crore which was within the limit of ten</t>
    </r>
    <r>
      <rPr>
        <i/>
        <sz val="9"/>
        <rFont val="Times New Roman"/>
        <family val="1"/>
      </rPr>
      <t xml:space="preserve"> percent</t>
    </r>
    <r>
      <rPr>
        <sz val="9"/>
        <rFont val="Times New Roman"/>
        <family val="1"/>
      </rPr>
      <t xml:space="preserve"> of GSDP i.e., </t>
    </r>
    <r>
      <rPr>
        <sz val="9"/>
        <rFont val="Rupee Foradian"/>
        <family val="2"/>
      </rPr>
      <t>`</t>
    </r>
    <r>
      <rPr>
        <sz val="9"/>
        <rFont val="Times New Roman"/>
        <family val="1"/>
      </rPr>
      <t>1,17,424.42 crore .</t>
    </r>
  </si>
  <si>
    <t>Other Institutions  (35)</t>
  </si>
  <si>
    <t>Co-operative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</si>
</sst>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 #,##0.00_ ;_ * \-#,##0.00_ ;_ * &quot;-&quot;??_ ;_ @_ "/>
    <numFmt numFmtId="165" formatCode="0.000"/>
    <numFmt numFmtId="166" formatCode="0.00_)"/>
    <numFmt numFmtId="167" formatCode="0.00;[Red]0.00"/>
    <numFmt numFmtId="168" formatCode=";\(\-\)#0.00;"/>
    <numFmt numFmtId="169" formatCode="#\,###.00"/>
    <numFmt numFmtId="170" formatCode="#0.00"/>
    <numFmt numFmtId="171" formatCode="0.000000000000"/>
  </numFmts>
  <fonts count="32" x14ac:knownFonts="1">
    <font>
      <sz val="10"/>
      <name val="Arial"/>
    </font>
    <font>
      <sz val="8"/>
      <name val="Arial"/>
      <family val="2"/>
    </font>
    <font>
      <sz val="10"/>
      <name val="Arial"/>
      <family val="2"/>
    </font>
    <font>
      <sz val="12"/>
      <name val="Times New Roman"/>
      <family val="1"/>
    </font>
    <font>
      <b/>
      <sz val="12"/>
      <name val="Times New Roman"/>
      <family val="1"/>
    </font>
    <font>
      <i/>
      <sz val="12"/>
      <name val="Times New Roman"/>
      <family val="1"/>
    </font>
    <font>
      <b/>
      <sz val="11"/>
      <name val="Times New Roman"/>
      <family val="1"/>
    </font>
    <font>
      <sz val="11"/>
      <name val="Times New Roman"/>
      <family val="1"/>
    </font>
    <font>
      <i/>
      <sz val="11"/>
      <name val="Times New Roman"/>
      <family val="1"/>
    </font>
    <font>
      <sz val="9"/>
      <name val="Times New Roman"/>
      <family val="1"/>
    </font>
    <font>
      <sz val="9"/>
      <name val="Rupee Foradian"/>
      <family val="2"/>
    </font>
    <font>
      <i/>
      <sz val="10"/>
      <name val="Times New Roman"/>
      <family val="1"/>
    </font>
    <font>
      <i/>
      <sz val="10"/>
      <name val="Rupee Foradian"/>
      <family val="2"/>
    </font>
    <font>
      <sz val="10"/>
      <name val="Times New Roman"/>
      <family val="1"/>
    </font>
    <font>
      <i/>
      <sz val="9"/>
      <name val="Times New Roman"/>
      <family val="1"/>
    </font>
    <font>
      <sz val="8"/>
      <name val="Times New Roman"/>
      <family val="1"/>
    </font>
    <font>
      <b/>
      <sz val="8"/>
      <name val="Times New Roman"/>
      <family val="1"/>
    </font>
    <font>
      <b/>
      <sz val="10"/>
      <name val="Arial"/>
      <family val="2"/>
    </font>
    <font>
      <b/>
      <sz val="9"/>
      <name val="Times New Roman"/>
      <family val="1"/>
    </font>
    <font>
      <sz val="12"/>
      <color theme="1"/>
      <name val="Times New Roman"/>
      <family val="1"/>
    </font>
    <font>
      <b/>
      <sz val="12"/>
      <color theme="1"/>
      <name val="Times New Roman"/>
      <family val="1"/>
    </font>
    <font>
      <sz val="10"/>
      <name val="Arial"/>
      <family val="2"/>
    </font>
    <font>
      <b/>
      <sz val="11"/>
      <color theme="1"/>
      <name val="Times New Roman"/>
      <family val="1"/>
    </font>
    <font>
      <sz val="11"/>
      <color theme="1"/>
      <name val="Times New Roman"/>
      <family val="1"/>
    </font>
    <font>
      <sz val="10"/>
      <color indexed="64"/>
      <name val="Times New Roman"/>
      <family val="1"/>
    </font>
    <font>
      <sz val="14"/>
      <name val="Times New Roman"/>
      <family val="1"/>
    </font>
    <font>
      <sz val="14"/>
      <name val="Arial"/>
      <family val="2"/>
    </font>
    <font>
      <b/>
      <sz val="12"/>
      <color indexed="64"/>
      <name val="Times New Roman"/>
      <family val="1"/>
    </font>
    <font>
      <b/>
      <sz val="11"/>
      <color theme="1"/>
      <name val="Times New Roman"/>
      <family val="2"/>
    </font>
    <font>
      <b/>
      <sz val="11"/>
      <color theme="1"/>
      <name val="Rupee Foradian"/>
      <family val="2"/>
    </font>
    <font>
      <sz val="12"/>
      <color indexed="64"/>
      <name val="Times New Roman"/>
      <family val="1"/>
    </font>
    <font>
      <sz val="12"/>
      <color rgb="FFFF0000"/>
      <name val="Times New Roman"/>
      <family val="1"/>
    </font>
  </fonts>
  <fills count="3">
    <fill>
      <patternFill patternType="none"/>
    </fill>
    <fill>
      <patternFill patternType="gray125"/>
    </fill>
    <fill>
      <patternFill patternType="solid">
        <fgColor theme="0"/>
        <bgColor indexed="64"/>
      </patternFill>
    </fill>
  </fills>
  <borders count="41">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59"/>
      </left>
      <right style="thin">
        <color indexed="59"/>
      </right>
      <top style="thin">
        <color indexed="59"/>
      </top>
      <bottom style="thin">
        <color indexed="59"/>
      </bottom>
      <diagonal/>
    </border>
    <border>
      <left/>
      <right style="thin">
        <color indexed="59"/>
      </right>
      <top style="thin">
        <color indexed="59"/>
      </top>
      <bottom style="thin">
        <color indexed="59"/>
      </bottom>
      <diagonal/>
    </border>
    <border>
      <left/>
      <right/>
      <top style="thin">
        <color indexed="59"/>
      </top>
      <bottom/>
      <diagonal/>
    </border>
    <border>
      <left style="thin">
        <color indexed="64"/>
      </left>
      <right style="thin">
        <color indexed="59"/>
      </right>
      <top style="thin">
        <color indexed="59"/>
      </top>
      <bottom/>
      <diagonal/>
    </border>
    <border>
      <left/>
      <right/>
      <top style="thin">
        <color indexed="59"/>
      </top>
      <bottom style="thin">
        <color indexed="64"/>
      </bottom>
      <diagonal/>
    </border>
    <border>
      <left style="thin">
        <color indexed="64"/>
      </left>
      <right style="thin">
        <color indexed="59"/>
      </right>
      <top style="thin">
        <color indexed="59"/>
      </top>
      <bottom style="thin">
        <color indexed="64"/>
      </bottom>
      <diagonal/>
    </border>
    <border>
      <left style="hair">
        <color indexed="8"/>
      </left>
      <right style="hair">
        <color indexed="8"/>
      </right>
      <top/>
      <bottom/>
      <diagonal/>
    </border>
    <border>
      <left style="thin">
        <color indexed="59"/>
      </left>
      <right style="thin">
        <color indexed="59"/>
      </right>
      <top style="thin">
        <color indexed="64"/>
      </top>
      <bottom style="thin">
        <color indexed="59"/>
      </bottom>
      <diagonal/>
    </border>
    <border>
      <left style="thin">
        <color indexed="59"/>
      </left>
      <right style="thin">
        <color indexed="59"/>
      </right>
      <top style="thin">
        <color indexed="59"/>
      </top>
      <bottom/>
      <diagonal/>
    </border>
    <border>
      <left style="thin">
        <color indexed="59"/>
      </left>
      <right/>
      <top style="thin">
        <color indexed="59"/>
      </top>
      <bottom style="thin">
        <color indexed="59"/>
      </bottom>
      <diagonal/>
    </border>
    <border>
      <left style="thin">
        <color indexed="64"/>
      </left>
      <right style="thin">
        <color indexed="59"/>
      </right>
      <top style="thin">
        <color indexed="59"/>
      </top>
      <bottom style="thin">
        <color indexed="59"/>
      </bottom>
      <diagonal/>
    </border>
    <border>
      <left style="thin">
        <color indexed="59"/>
      </left>
      <right style="thin">
        <color indexed="59"/>
      </right>
      <top/>
      <bottom style="thin">
        <color indexed="59"/>
      </bottom>
      <diagonal/>
    </border>
    <border>
      <left style="thin">
        <color indexed="59"/>
      </left>
      <right style="thin">
        <color indexed="64"/>
      </right>
      <top style="thin">
        <color indexed="59"/>
      </top>
      <bottom style="thin">
        <color indexed="59"/>
      </bottom>
      <diagonal/>
    </border>
    <border>
      <left style="hair">
        <color indexed="8"/>
      </left>
      <right style="hair">
        <color indexed="8"/>
      </right>
      <top style="hair">
        <color indexed="8"/>
      </top>
      <bottom/>
      <diagonal/>
    </border>
    <border>
      <left style="thin">
        <color indexed="59"/>
      </left>
      <right style="hair">
        <color indexed="8"/>
      </right>
      <top style="thin">
        <color indexed="64"/>
      </top>
      <bottom style="thin">
        <color indexed="64"/>
      </bottom>
      <diagonal/>
    </border>
    <border>
      <left style="hair">
        <color indexed="8"/>
      </left>
      <right style="hair">
        <color indexed="8"/>
      </right>
      <top style="hair">
        <color indexed="8"/>
      </top>
      <bottom style="hair">
        <color indexed="8"/>
      </bottom>
      <diagonal/>
    </border>
    <border>
      <left style="hair">
        <color indexed="8"/>
      </left>
      <right style="hair">
        <color indexed="8"/>
      </right>
      <top/>
      <bottom style="hair">
        <color indexed="8"/>
      </bottom>
      <diagonal/>
    </border>
    <border>
      <left style="thin">
        <color indexed="64"/>
      </left>
      <right style="thin">
        <color indexed="59"/>
      </right>
      <top style="thin">
        <color indexed="64"/>
      </top>
      <bottom style="hair">
        <color indexed="8"/>
      </bottom>
      <diagonal/>
    </border>
    <border>
      <left/>
      <right style="thin">
        <color indexed="59"/>
      </right>
      <top style="thin">
        <color indexed="59"/>
      </top>
      <bottom/>
      <diagonal/>
    </border>
    <border>
      <left/>
      <right style="thin">
        <color indexed="59"/>
      </right>
      <top/>
      <bottom/>
      <diagonal/>
    </border>
    <border>
      <left style="thin">
        <color indexed="59"/>
      </left>
      <right style="thin">
        <color indexed="64"/>
      </right>
      <top style="thin">
        <color indexed="59"/>
      </top>
      <bottom style="thin">
        <color indexed="64"/>
      </bottom>
      <diagonal/>
    </border>
    <border>
      <left style="thin">
        <color indexed="59"/>
      </left>
      <right/>
      <top style="thin">
        <color indexed="59"/>
      </top>
      <bottom/>
      <diagonal/>
    </border>
    <border>
      <left style="thin">
        <color indexed="64"/>
      </left>
      <right/>
      <top style="thin">
        <color indexed="59"/>
      </top>
      <bottom style="thin">
        <color indexed="64"/>
      </bottom>
      <diagonal/>
    </border>
    <border>
      <left style="thin">
        <color indexed="64"/>
      </left>
      <right style="thin">
        <color indexed="64"/>
      </right>
      <top style="thin">
        <color indexed="59"/>
      </top>
      <bottom style="thin">
        <color indexed="64"/>
      </bottom>
      <diagonal/>
    </border>
    <border>
      <left style="hair">
        <color indexed="8"/>
      </left>
      <right style="hair">
        <color indexed="8"/>
      </right>
      <top style="thin">
        <color indexed="64"/>
      </top>
      <bottom style="thin">
        <color indexed="64"/>
      </bottom>
      <diagonal/>
    </border>
    <border>
      <left/>
      <right/>
      <top style="thin">
        <color indexed="59"/>
      </top>
      <bottom style="thin">
        <color indexed="59"/>
      </bottom>
      <diagonal/>
    </border>
    <border>
      <left style="thin">
        <color indexed="59"/>
      </left>
      <right style="thin">
        <color indexed="59"/>
      </right>
      <top style="thin">
        <color indexed="64"/>
      </top>
      <bottom/>
      <diagonal/>
    </border>
    <border>
      <left style="thin">
        <color indexed="59"/>
      </left>
      <right style="thin">
        <color indexed="59"/>
      </right>
      <top/>
      <bottom/>
      <diagonal/>
    </border>
    <border>
      <left style="thin">
        <color indexed="59"/>
      </left>
      <right/>
      <top style="thin">
        <color indexed="64"/>
      </top>
      <bottom style="thin">
        <color indexed="59"/>
      </bottom>
      <diagonal/>
    </border>
    <border>
      <left/>
      <right style="thin">
        <color indexed="59"/>
      </right>
      <top style="thin">
        <color indexed="64"/>
      </top>
      <bottom style="thin">
        <color indexed="59"/>
      </bottom>
      <diagonal/>
    </border>
    <border>
      <left/>
      <right style="medium">
        <color indexed="59"/>
      </right>
      <top style="thin">
        <color indexed="59"/>
      </top>
      <bottom style="thin">
        <color indexed="59"/>
      </bottom>
      <diagonal/>
    </border>
    <border>
      <left style="thin">
        <color indexed="64"/>
      </left>
      <right style="thin">
        <color indexed="64"/>
      </right>
      <top style="thin">
        <color indexed="64"/>
      </top>
      <bottom style="thin">
        <color indexed="64"/>
      </bottom>
      <diagonal/>
    </border>
    <border>
      <left/>
      <right style="thin">
        <color indexed="59"/>
      </right>
      <top style="thin">
        <color indexed="64"/>
      </top>
      <bottom/>
      <diagonal/>
    </border>
    <border>
      <left/>
      <right style="thin">
        <color indexed="59"/>
      </right>
      <top/>
      <bottom style="thin">
        <color indexed="59"/>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 fillId="0" borderId="0"/>
    <xf numFmtId="164" fontId="21" fillId="0" borderId="0" applyFont="0" applyFill="0" applyBorder="0" applyAlignment="0" applyProtection="0"/>
  </cellStyleXfs>
  <cellXfs count="255">
    <xf numFmtId="0" fontId="0" fillId="0" borderId="0" xfId="0"/>
    <xf numFmtId="0" fontId="4" fillId="0" borderId="1" xfId="0" applyFont="1" applyBorder="1" applyAlignment="1">
      <alignment horizontal="center" vertical="top" wrapText="1"/>
    </xf>
    <xf numFmtId="0" fontId="3" fillId="0" borderId="0" xfId="0" applyFont="1" applyAlignment="1">
      <alignment horizontal="center"/>
    </xf>
    <xf numFmtId="0" fontId="3" fillId="0" borderId="0" xfId="0" applyFont="1"/>
    <xf numFmtId="2" fontId="3" fillId="0" borderId="0" xfId="0" applyNumberFormat="1" applyFont="1"/>
    <xf numFmtId="0" fontId="3" fillId="0" borderId="0" xfId="0" applyFont="1" applyAlignment="1">
      <alignment horizontal="center" vertical="top"/>
    </xf>
    <xf numFmtId="0" fontId="4" fillId="0" borderId="1" xfId="0" applyFont="1" applyBorder="1" applyAlignment="1">
      <alignment horizontal="center" vertical="top"/>
    </xf>
    <xf numFmtId="0" fontId="3" fillId="0" borderId="0" xfId="0" applyFont="1" applyAlignment="1">
      <alignment horizontal="center" vertical="top" wrapText="1"/>
    </xf>
    <xf numFmtId="0" fontId="3" fillId="0" borderId="0" xfId="0" applyFont="1" applyAlignment="1">
      <alignment vertical="center"/>
    </xf>
    <xf numFmtId="0" fontId="4" fillId="0" borderId="0" xfId="0" applyFont="1"/>
    <xf numFmtId="0" fontId="4" fillId="0" borderId="0" xfId="0" applyFont="1" applyAlignment="1">
      <alignment horizontal="center" vertical="top"/>
    </xf>
    <xf numFmtId="0" fontId="6" fillId="0" borderId="0" xfId="0" applyFont="1"/>
    <xf numFmtId="0" fontId="7" fillId="0" borderId="0" xfId="0" applyFont="1"/>
    <xf numFmtId="166" fontId="8" fillId="0" borderId="0" xfId="0" applyNumberFormat="1" applyFont="1" applyAlignment="1">
      <alignment horizontal="center"/>
    </xf>
    <xf numFmtId="0" fontId="7" fillId="0" borderId="0" xfId="0" applyFont="1" applyAlignment="1">
      <alignment horizontal="justify" vertical="top"/>
    </xf>
    <xf numFmtId="2" fontId="7" fillId="0" borderId="0" xfId="0" applyNumberFormat="1" applyFont="1"/>
    <xf numFmtId="0" fontId="7" fillId="0" borderId="0" xfId="0" quotePrefix="1" applyFont="1"/>
    <xf numFmtId="2" fontId="8" fillId="0" borderId="0" xfId="0" applyNumberFormat="1" applyFont="1"/>
    <xf numFmtId="2" fontId="7" fillId="0" borderId="0" xfId="0" applyNumberFormat="1" applyFont="1" applyAlignment="1">
      <alignment horizontal="justify" vertical="top" wrapText="1"/>
    </xf>
    <xf numFmtId="0" fontId="7" fillId="0" borderId="0" xfId="0" applyFont="1" applyAlignment="1">
      <alignment wrapText="1"/>
    </xf>
    <xf numFmtId="2" fontId="8" fillId="0" borderId="0" xfId="0" applyNumberFormat="1" applyFont="1" applyAlignment="1">
      <alignment horizontal="center" vertical="top" wrapText="1"/>
    </xf>
    <xf numFmtId="2" fontId="7" fillId="0" borderId="0" xfId="0" applyNumberFormat="1" applyFont="1" applyAlignment="1">
      <alignment horizontal="justify" vertical="top"/>
    </xf>
    <xf numFmtId="165" fontId="7" fillId="0" borderId="0" xfId="0" applyNumberFormat="1" applyFont="1"/>
    <xf numFmtId="0" fontId="7" fillId="0" borderId="1" xfId="0" applyFont="1" applyBorder="1" applyAlignment="1">
      <alignment horizontal="justify" vertical="top"/>
    </xf>
    <xf numFmtId="2" fontId="7" fillId="0" borderId="1" xfId="0" applyNumberFormat="1" applyFont="1" applyBorder="1" applyAlignment="1">
      <alignment horizontal="justify" vertical="top"/>
    </xf>
    <xf numFmtId="0" fontId="7" fillId="0" borderId="2" xfId="0" quotePrefix="1" applyFont="1" applyBorder="1" applyAlignment="1">
      <alignment horizontal="justify" vertical="top"/>
    </xf>
    <xf numFmtId="2" fontId="7" fillId="0" borderId="2" xfId="0" quotePrefix="1" applyNumberFormat="1" applyFont="1" applyBorder="1" applyAlignment="1">
      <alignment horizontal="justify" vertical="top"/>
    </xf>
    <xf numFmtId="0" fontId="7" fillId="0" borderId="0" xfId="0" quotePrefix="1" applyFont="1" applyAlignment="1">
      <alignment horizontal="justify" vertical="top"/>
    </xf>
    <xf numFmtId="2" fontId="7" fillId="0" borderId="0" xfId="0" quotePrefix="1" applyNumberFormat="1" applyFont="1" applyAlignment="1">
      <alignment horizontal="justify" vertical="top"/>
    </xf>
    <xf numFmtId="0" fontId="6" fillId="0" borderId="0" xfId="0" applyFont="1" applyAlignment="1">
      <alignment horizontal="center"/>
    </xf>
    <xf numFmtId="2" fontId="6" fillId="0" borderId="0" xfId="0" applyNumberFormat="1" applyFont="1" applyAlignment="1">
      <alignment horizontal="center"/>
    </xf>
    <xf numFmtId="2" fontId="6" fillId="0" borderId="0" xfId="0" applyNumberFormat="1" applyFont="1" applyAlignment="1">
      <alignment horizontal="center" wrapText="1"/>
    </xf>
    <xf numFmtId="2" fontId="7" fillId="0" borderId="0" xfId="0" applyNumberFormat="1" applyFont="1" applyAlignment="1">
      <alignment wrapText="1"/>
    </xf>
    <xf numFmtId="0" fontId="8" fillId="0" borderId="0" xfId="0" applyFont="1"/>
    <xf numFmtId="2" fontId="7" fillId="0" borderId="0" xfId="0" applyNumberFormat="1" applyFont="1" applyAlignment="1">
      <alignment horizontal="center" vertical="top" wrapText="1"/>
    </xf>
    <xf numFmtId="2" fontId="8" fillId="0" borderId="0" xfId="0" applyNumberFormat="1" applyFont="1" applyAlignment="1">
      <alignment horizontal="center"/>
    </xf>
    <xf numFmtId="2" fontId="8" fillId="0" borderId="0" xfId="0" applyNumberFormat="1" applyFont="1" applyAlignment="1">
      <alignment horizontal="centerContinuous"/>
    </xf>
    <xf numFmtId="2" fontId="7" fillId="0" borderId="0" xfId="0" applyNumberFormat="1" applyFont="1" applyAlignment="1">
      <alignment horizontal="center"/>
    </xf>
    <xf numFmtId="0" fontId="8" fillId="0" borderId="0" xfId="0" applyFont="1" applyAlignment="1">
      <alignment horizontal="centerContinuous"/>
    </xf>
    <xf numFmtId="2" fontId="7" fillId="0" borderId="0" xfId="0" quotePrefix="1" applyNumberFormat="1" applyFont="1" applyAlignment="1">
      <alignment horizontal="justify" vertical="top" wrapText="1"/>
    </xf>
    <xf numFmtId="0" fontId="7" fillId="0" borderId="0" xfId="0" applyFont="1" applyAlignment="1">
      <alignment horizontal="centerContinuous"/>
    </xf>
    <xf numFmtId="0" fontId="3" fillId="0" borderId="1" xfId="0" applyFont="1" applyBorder="1"/>
    <xf numFmtId="0" fontId="3" fillId="0" borderId="2" xfId="0" applyFont="1" applyBorder="1" applyAlignment="1">
      <alignment horizontal="center" vertical="top" wrapText="1"/>
    </xf>
    <xf numFmtId="0" fontId="3" fillId="0" borderId="2" xfId="0" applyFont="1" applyBorder="1"/>
    <xf numFmtId="0" fontId="3" fillId="0" borderId="0" xfId="0" applyFont="1" applyAlignment="1">
      <alignment vertical="center" wrapText="1"/>
    </xf>
    <xf numFmtId="0" fontId="3" fillId="0" borderId="3" xfId="0" applyFont="1" applyBorder="1" applyAlignment="1">
      <alignment horizontal="center" vertical="top" wrapText="1"/>
    </xf>
    <xf numFmtId="0" fontId="3" fillId="0" borderId="0" xfId="0" applyFont="1" applyAlignment="1">
      <alignment horizontal="center" wrapText="1"/>
    </xf>
    <xf numFmtId="0" fontId="3" fillId="0" borderId="0" xfId="0" quotePrefix="1" applyFont="1"/>
    <xf numFmtId="2" fontId="5" fillId="0" borderId="0" xfId="0" applyNumberFormat="1" applyFont="1"/>
    <xf numFmtId="166" fontId="3" fillId="0" borderId="0" xfId="0" applyNumberFormat="1" applyFont="1"/>
    <xf numFmtId="2" fontId="3" fillId="0" borderId="3" xfId="0" applyNumberFormat="1" applyFont="1" applyBorder="1"/>
    <xf numFmtId="0" fontId="9" fillId="0" borderId="0" xfId="0" applyFont="1"/>
    <xf numFmtId="0" fontId="9" fillId="0" borderId="0" xfId="0" applyFont="1" applyAlignment="1">
      <alignment wrapText="1"/>
    </xf>
    <xf numFmtId="0" fontId="9" fillId="0" borderId="0" xfId="0" applyFont="1" applyAlignment="1">
      <alignment vertical="top"/>
    </xf>
    <xf numFmtId="2" fontId="9" fillId="0" borderId="0" xfId="0" applyNumberFormat="1" applyFont="1"/>
    <xf numFmtId="0" fontId="9" fillId="0" borderId="0" xfId="0" applyFont="1" applyAlignment="1">
      <alignment vertical="top" wrapText="1"/>
    </xf>
    <xf numFmtId="0" fontId="8" fillId="0" borderId="0" xfId="0" quotePrefix="1" applyFont="1" applyAlignment="1">
      <alignment horizontal="center" vertical="top" wrapText="1"/>
    </xf>
    <xf numFmtId="2" fontId="3" fillId="0" borderId="2" xfId="0" applyNumberFormat="1" applyFont="1" applyBorder="1"/>
    <xf numFmtId="2" fontId="9" fillId="0" borderId="2" xfId="0" applyNumberFormat="1" applyFont="1" applyBorder="1"/>
    <xf numFmtId="2" fontId="16" fillId="0" borderId="0" xfId="0" applyNumberFormat="1" applyFont="1"/>
    <xf numFmtId="0" fontId="19" fillId="0" borderId="4" xfId="0" applyFont="1" applyBorder="1" applyAlignment="1">
      <alignment horizontal="center" vertical="center" wrapText="1"/>
    </xf>
    <xf numFmtId="0" fontId="19" fillId="0" borderId="0" xfId="0" applyFont="1"/>
    <xf numFmtId="0" fontId="17" fillId="0" borderId="0" xfId="0" applyFont="1"/>
    <xf numFmtId="0" fontId="2" fillId="0" borderId="0" xfId="0" applyFont="1"/>
    <xf numFmtId="2" fontId="2" fillId="0" borderId="0" xfId="0" applyNumberFormat="1" applyFont="1"/>
    <xf numFmtId="0" fontId="22" fillId="0" borderId="0" xfId="0" applyFont="1"/>
    <xf numFmtId="164" fontId="24" fillId="0" borderId="0" xfId="2" applyFont="1"/>
    <xf numFmtId="0" fontId="23" fillId="0" borderId="0" xfId="0" applyFont="1"/>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2" fontId="3" fillId="0" borderId="4" xfId="0" applyNumberFormat="1" applyFont="1" applyBorder="1" applyAlignment="1">
      <alignment horizontal="center" vertical="center" wrapText="1"/>
    </xf>
    <xf numFmtId="0" fontId="26" fillId="0" borderId="0" xfId="0" applyFont="1"/>
    <xf numFmtId="0" fontId="3" fillId="0" borderId="8" xfId="0" applyFont="1" applyBorder="1"/>
    <xf numFmtId="0" fontId="3" fillId="0" borderId="10" xfId="0" applyFont="1" applyBorder="1"/>
    <xf numFmtId="0" fontId="3" fillId="0" borderId="0" xfId="0" applyFont="1" applyAlignment="1">
      <alignment horizontal="center" vertical="center" wrapText="1"/>
    </xf>
    <xf numFmtId="0" fontId="4" fillId="0" borderId="13" xfId="0" applyFont="1" applyBorder="1" applyAlignment="1">
      <alignment horizontal="center"/>
    </xf>
    <xf numFmtId="0" fontId="4" fillId="0" borderId="11"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4" xfId="0" applyFont="1" applyBorder="1" applyAlignment="1">
      <alignment horizontal="center" vertical="center" wrapText="1"/>
    </xf>
    <xf numFmtId="0" fontId="3" fillId="0" borderId="15" xfId="0" applyFont="1" applyBorder="1" applyAlignment="1">
      <alignment horizontal="center" vertical="center" wrapText="1"/>
    </xf>
    <xf numFmtId="167" fontId="4" fillId="0" borderId="4" xfId="0" applyNumberFormat="1" applyFont="1" applyBorder="1" applyAlignment="1">
      <alignment horizontal="center" vertical="center" wrapText="1"/>
    </xf>
    <xf numFmtId="1" fontId="4" fillId="0" borderId="4" xfId="0" applyNumberFormat="1" applyFont="1" applyBorder="1" applyAlignment="1">
      <alignment horizontal="center" vertical="center" wrapText="1"/>
    </xf>
    <xf numFmtId="0" fontId="3" fillId="0" borderId="4" xfId="0" applyFont="1" applyBorder="1" applyAlignment="1">
      <alignment horizontal="center" vertical="center"/>
    </xf>
    <xf numFmtId="1" fontId="3" fillId="0" borderId="4" xfId="0" applyNumberFormat="1" applyFont="1" applyBorder="1" applyAlignment="1">
      <alignment horizontal="center" vertical="center" wrapText="1"/>
    </xf>
    <xf numFmtId="0" fontId="4" fillId="0" borderId="4" xfId="0" applyFont="1" applyBorder="1" applyAlignment="1">
      <alignment horizontal="center" vertical="center"/>
    </xf>
    <xf numFmtId="0" fontId="25" fillId="0" borderId="4" xfId="0" applyFont="1" applyBorder="1" applyAlignment="1">
      <alignment horizontal="center" vertical="center" wrapText="1"/>
    </xf>
    <xf numFmtId="2" fontId="25" fillId="0" borderId="4" xfId="0" applyNumberFormat="1" applyFont="1" applyBorder="1" applyAlignment="1">
      <alignment horizontal="center" vertical="center" wrapText="1"/>
    </xf>
    <xf numFmtId="0" fontId="25" fillId="0" borderId="0" xfId="0" applyFont="1"/>
    <xf numFmtId="2" fontId="3" fillId="0" borderId="1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xf>
    <xf numFmtId="0" fontId="3" fillId="0" borderId="0" xfId="0" applyFont="1" applyAlignment="1">
      <alignment wrapText="1"/>
    </xf>
    <xf numFmtId="0" fontId="3" fillId="0" borderId="0" xfId="0" applyFont="1" applyAlignment="1">
      <alignment horizontal="right"/>
    </xf>
    <xf numFmtId="0" fontId="3" fillId="0" borderId="4" xfId="0" applyFont="1" applyBorder="1" applyAlignment="1">
      <alignment vertical="center" wrapText="1"/>
    </xf>
    <xf numFmtId="0" fontId="25" fillId="0" borderId="4" xfId="0" applyFont="1" applyBorder="1" applyAlignment="1">
      <alignment horizontal="left" vertical="center" wrapText="1"/>
    </xf>
    <xf numFmtId="0" fontId="3" fillId="0" borderId="5"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xf numFmtId="0" fontId="3" fillId="0" borderId="10" xfId="0" applyFont="1" applyBorder="1" applyAlignment="1">
      <alignment horizontal="center" vertical="center" wrapText="1"/>
    </xf>
    <xf numFmtId="2" fontId="4" fillId="0" borderId="4" xfId="0" applyNumberFormat="1" applyFont="1" applyBorder="1" applyAlignment="1">
      <alignment horizontal="center" vertical="center" wrapText="1"/>
    </xf>
    <xf numFmtId="0" fontId="4" fillId="0" borderId="10" xfId="0" applyFont="1" applyBorder="1" applyAlignment="1">
      <alignment horizontal="center" vertical="center" shrinkToFit="1"/>
    </xf>
    <xf numFmtId="0" fontId="4" fillId="0" borderId="4" xfId="0" applyFont="1" applyBorder="1" applyAlignment="1">
      <alignment horizontal="left"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168" fontId="3" fillId="0" borderId="0" xfId="0" applyNumberFormat="1" applyFont="1"/>
    <xf numFmtId="169" fontId="3" fillId="0" borderId="0" xfId="0" applyNumberFormat="1" applyFont="1" applyAlignment="1">
      <alignment horizontal="right"/>
    </xf>
    <xf numFmtId="169" fontId="3" fillId="0" borderId="0" xfId="0" applyNumberFormat="1" applyFont="1"/>
    <xf numFmtId="170" fontId="3" fillId="0" borderId="0" xfId="0" applyNumberFormat="1" applyFont="1"/>
    <xf numFmtId="168" fontId="5" fillId="0" borderId="0" xfId="0" applyNumberFormat="1" applyFont="1"/>
    <xf numFmtId="170" fontId="3" fillId="0" borderId="0" xfId="0" applyNumberFormat="1" applyFont="1" applyAlignment="1">
      <alignment horizontal="right"/>
    </xf>
    <xf numFmtId="169" fontId="3" fillId="0" borderId="3" xfId="0" applyNumberFormat="1" applyFont="1" applyBorder="1"/>
    <xf numFmtId="170" fontId="3" fillId="0" borderId="3" xfId="0" applyNumberFormat="1" applyFont="1" applyBorder="1"/>
    <xf numFmtId="168" fontId="3" fillId="0" borderId="3" xfId="0" applyNumberFormat="1" applyFont="1" applyBorder="1"/>
    <xf numFmtId="168" fontId="18" fillId="0" borderId="3" xfId="0" quotePrefix="1" applyNumberFormat="1" applyFont="1" applyBorder="1"/>
    <xf numFmtId="0" fontId="4" fillId="0" borderId="6" xfId="0" applyFont="1" applyBorder="1" applyAlignment="1">
      <alignment horizontal="center" vertical="center" wrapText="1"/>
    </xf>
    <xf numFmtId="0" fontId="4" fillId="0" borderId="14" xfId="0" applyFont="1" applyBorder="1" applyAlignment="1">
      <alignment horizontal="center" vertical="center" wrapText="1"/>
    </xf>
    <xf numFmtId="0" fontId="20" fillId="0" borderId="0" xfId="0" applyFont="1"/>
    <xf numFmtId="0" fontId="19" fillId="0" borderId="0" xfId="0" applyFont="1" applyAlignment="1">
      <alignment vertical="top"/>
    </xf>
    <xf numFmtId="0" fontId="19" fillId="0" borderId="0" xfId="0" applyFont="1" applyAlignment="1">
      <alignment horizontal="center"/>
    </xf>
    <xf numFmtId="0" fontId="20" fillId="0" borderId="0" xfId="0" applyFont="1" applyAlignment="1">
      <alignment horizontal="center"/>
    </xf>
    <xf numFmtId="0" fontId="20" fillId="0" borderId="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20" fillId="0" borderId="15" xfId="0" applyFont="1" applyBorder="1" applyAlignment="1">
      <alignment horizontal="center" vertical="center" wrapText="1"/>
    </xf>
    <xf numFmtId="0" fontId="20" fillId="0" borderId="4" xfId="0" applyFont="1" applyBorder="1" applyAlignment="1">
      <alignment vertical="center" wrapText="1"/>
    </xf>
    <xf numFmtId="170" fontId="19" fillId="0" borderId="4" xfId="0" applyNumberFormat="1" applyFont="1" applyBorder="1" applyAlignment="1">
      <alignment horizontal="center" wrapText="1"/>
    </xf>
    <xf numFmtId="168" fontId="19" fillId="0" borderId="4" xfId="0" applyNumberFormat="1" applyFont="1" applyBorder="1" applyAlignment="1">
      <alignment horizontal="center" wrapText="1"/>
    </xf>
    <xf numFmtId="170" fontId="19" fillId="0" borderId="16" xfId="0" applyNumberFormat="1" applyFont="1" applyBorder="1" applyAlignment="1">
      <alignment horizontal="center"/>
    </xf>
    <xf numFmtId="2" fontId="19" fillId="0" borderId="0" xfId="0" applyNumberFormat="1" applyFont="1" applyAlignment="1">
      <alignment horizontal="center"/>
    </xf>
    <xf numFmtId="2" fontId="19" fillId="0" borderId="0" xfId="0" applyNumberFormat="1" applyFont="1" applyAlignment="1">
      <alignment vertical="top"/>
    </xf>
    <xf numFmtId="0" fontId="20" fillId="0" borderId="4" xfId="0" applyFont="1" applyBorder="1" applyAlignment="1">
      <alignment horizontal="left" vertical="center" wrapText="1"/>
    </xf>
    <xf numFmtId="169" fontId="19" fillId="0" borderId="4" xfId="0" applyNumberFormat="1" applyFont="1" applyBorder="1" applyAlignment="1">
      <alignment horizontal="center" wrapText="1"/>
    </xf>
    <xf numFmtId="169" fontId="19" fillId="0" borderId="16" xfId="0" applyNumberFormat="1" applyFont="1" applyBorder="1" applyAlignment="1">
      <alignment horizontal="center"/>
    </xf>
    <xf numFmtId="2" fontId="19" fillId="0" borderId="0" xfId="0" applyNumberFormat="1" applyFont="1" applyAlignment="1">
      <alignment horizontal="center" vertical="center" wrapText="1"/>
    </xf>
    <xf numFmtId="0" fontId="19" fillId="0" borderId="9" xfId="0" applyFont="1" applyBorder="1" applyAlignment="1">
      <alignment horizontal="center" vertical="center"/>
    </xf>
    <xf numFmtId="0" fontId="20" fillId="0" borderId="17" xfId="0" applyFont="1" applyBorder="1" applyAlignment="1">
      <alignment horizontal="left" vertical="center" wrapText="1"/>
    </xf>
    <xf numFmtId="169" fontId="19" fillId="0" borderId="17" xfId="0" applyNumberFormat="1" applyFont="1" applyBorder="1" applyAlignment="1">
      <alignment horizontal="center" wrapText="1"/>
    </xf>
    <xf numFmtId="170" fontId="19" fillId="0" borderId="17" xfId="0" applyNumberFormat="1" applyFont="1" applyBorder="1" applyAlignment="1">
      <alignment horizontal="center" wrapText="1"/>
    </xf>
    <xf numFmtId="2" fontId="19" fillId="0" borderId="17" xfId="0" applyNumberFormat="1" applyFont="1" applyBorder="1" applyAlignment="1">
      <alignment horizontal="center" vertical="center" wrapText="1"/>
    </xf>
    <xf numFmtId="0" fontId="20" fillId="0" borderId="18" xfId="0" applyFont="1" applyBorder="1" applyAlignment="1">
      <alignment horizontal="left" vertical="center" wrapText="1"/>
    </xf>
    <xf numFmtId="170" fontId="19" fillId="0" borderId="19" xfId="0" applyNumberFormat="1" applyFont="1" applyBorder="1" applyAlignment="1">
      <alignment horizontal="center" wrapText="1"/>
    </xf>
    <xf numFmtId="0" fontId="20" fillId="0" borderId="20" xfId="0" applyFont="1" applyBorder="1" applyAlignment="1">
      <alignment horizontal="left" vertical="center" wrapText="1"/>
    </xf>
    <xf numFmtId="170" fontId="19" fillId="0" borderId="10" xfId="0" applyNumberFormat="1" applyFont="1" applyBorder="1" applyAlignment="1">
      <alignment horizontal="center" wrapText="1"/>
    </xf>
    <xf numFmtId="0" fontId="19" fillId="0" borderId="21" xfId="0" applyFont="1" applyBorder="1" applyAlignment="1">
      <alignment horizontal="center" vertical="center"/>
    </xf>
    <xf numFmtId="168" fontId="19" fillId="0" borderId="16" xfId="0" applyNumberFormat="1" applyFont="1" applyBorder="1" applyAlignment="1">
      <alignment horizontal="center"/>
    </xf>
    <xf numFmtId="169" fontId="20" fillId="0" borderId="4" xfId="0" applyNumberFormat="1" applyFont="1" applyBorder="1" applyAlignment="1">
      <alignment horizontal="center" wrapText="1"/>
    </xf>
    <xf numFmtId="168" fontId="20" fillId="0" borderId="4" xfId="0" applyNumberFormat="1" applyFont="1" applyBorder="1" applyAlignment="1">
      <alignment horizontal="center" wrapText="1"/>
    </xf>
    <xf numFmtId="170" fontId="20" fillId="0" borderId="4" xfId="0" applyNumberFormat="1" applyFont="1" applyBorder="1" applyAlignment="1">
      <alignment horizontal="center" wrapText="1"/>
    </xf>
    <xf numFmtId="2" fontId="20" fillId="0" borderId="0" xfId="0" applyNumberFormat="1" applyFont="1" applyAlignment="1">
      <alignment horizontal="center" vertical="center" wrapText="1"/>
    </xf>
    <xf numFmtId="168" fontId="19" fillId="0" borderId="25" xfId="0" applyNumberFormat="1" applyFont="1" applyBorder="1" applyAlignment="1">
      <alignment horizontal="center" wrapText="1"/>
    </xf>
    <xf numFmtId="0" fontId="19" fillId="0" borderId="22" xfId="0" applyFont="1" applyBorder="1" applyAlignment="1">
      <alignment horizontal="center" vertical="center"/>
    </xf>
    <xf numFmtId="0" fontId="19" fillId="0" borderId="23" xfId="0" applyFont="1" applyBorder="1" applyAlignment="1">
      <alignment horizontal="center" vertical="center"/>
    </xf>
    <xf numFmtId="0" fontId="19" fillId="2" borderId="4" xfId="0" applyFont="1" applyFill="1" applyBorder="1" applyAlignment="1">
      <alignment horizontal="center" vertical="center" wrapText="1"/>
    </xf>
    <xf numFmtId="0" fontId="20" fillId="2" borderId="4" xfId="0" applyFont="1" applyFill="1" applyBorder="1" applyAlignment="1">
      <alignment horizontal="left" vertical="center" wrapText="1"/>
    </xf>
    <xf numFmtId="169" fontId="19" fillId="2" borderId="4" xfId="0" applyNumberFormat="1" applyFont="1" applyFill="1" applyBorder="1" applyAlignment="1">
      <alignment horizontal="center" wrapText="1"/>
    </xf>
    <xf numFmtId="168" fontId="19" fillId="2" borderId="4" xfId="0" applyNumberFormat="1" applyFont="1" applyFill="1" applyBorder="1" applyAlignment="1">
      <alignment horizontal="center" wrapText="1"/>
    </xf>
    <xf numFmtId="170" fontId="19" fillId="2" borderId="4" xfId="0" applyNumberFormat="1" applyFont="1" applyFill="1" applyBorder="1" applyAlignment="1">
      <alignment horizontal="center" wrapText="1"/>
    </xf>
    <xf numFmtId="169" fontId="19" fillId="2" borderId="16" xfId="0" applyNumberFormat="1" applyFont="1" applyFill="1" applyBorder="1" applyAlignment="1">
      <alignment horizontal="center"/>
    </xf>
    <xf numFmtId="2" fontId="19" fillId="2" borderId="0" xfId="0" applyNumberFormat="1" applyFont="1" applyFill="1" applyAlignment="1">
      <alignment horizontal="center" vertical="center" wrapText="1"/>
    </xf>
    <xf numFmtId="2" fontId="19" fillId="2" borderId="0" xfId="0" applyNumberFormat="1" applyFont="1" applyFill="1" applyAlignment="1">
      <alignment vertical="top"/>
    </xf>
    <xf numFmtId="0" fontId="19" fillId="2" borderId="0" xfId="0" applyFont="1" applyFill="1"/>
    <xf numFmtId="170" fontId="19" fillId="0" borderId="24" xfId="0" applyNumberFormat="1" applyFont="1" applyBorder="1" applyAlignment="1">
      <alignment horizontal="center" wrapText="1"/>
    </xf>
    <xf numFmtId="169" fontId="19" fillId="0" borderId="25" xfId="0" applyNumberFormat="1" applyFont="1" applyBorder="1" applyAlignment="1">
      <alignment horizontal="center" wrapText="1"/>
    </xf>
    <xf numFmtId="0" fontId="19" fillId="0" borderId="26" xfId="0" applyFont="1" applyBorder="1" applyAlignment="1">
      <alignment horizontal="center" vertical="center" wrapText="1"/>
    </xf>
    <xf numFmtId="0" fontId="20" fillId="0" borderId="0" xfId="0" applyFont="1" applyAlignment="1">
      <alignment horizontal="left" vertical="center" wrapText="1"/>
    </xf>
    <xf numFmtId="169" fontId="19" fillId="0" borderId="27" xfId="0" applyNumberFormat="1" applyFont="1" applyBorder="1" applyAlignment="1">
      <alignment horizontal="center" wrapText="1"/>
    </xf>
    <xf numFmtId="169" fontId="19" fillId="0" borderId="24" xfId="0" applyNumberFormat="1" applyFont="1" applyBorder="1" applyAlignment="1">
      <alignment horizontal="center" wrapText="1"/>
    </xf>
    <xf numFmtId="0" fontId="19" fillId="0" borderId="28" xfId="0" applyFont="1" applyBorder="1" applyAlignment="1">
      <alignment vertical="center" wrapText="1"/>
    </xf>
    <xf numFmtId="0" fontId="20" fillId="0" borderId="28" xfId="0" applyFont="1" applyBorder="1" applyAlignment="1">
      <alignment horizontal="center" vertical="center" wrapText="1"/>
    </xf>
    <xf numFmtId="40" fontId="20" fillId="0" borderId="0" xfId="0" applyNumberFormat="1" applyFont="1"/>
    <xf numFmtId="171" fontId="20" fillId="0" borderId="0" xfId="0" applyNumberFormat="1" applyFont="1"/>
    <xf numFmtId="2" fontId="20" fillId="0" borderId="0" xfId="0" applyNumberFormat="1" applyFont="1"/>
    <xf numFmtId="2" fontId="20" fillId="0" borderId="4" xfId="0" applyNumberFormat="1" applyFont="1" applyBorder="1" applyAlignment="1">
      <alignment horizontal="center" vertical="center" wrapText="1"/>
    </xf>
    <xf numFmtId="2" fontId="19" fillId="0" borderId="0" xfId="0" applyNumberFormat="1" applyFont="1"/>
    <xf numFmtId="49" fontId="27" fillId="0" borderId="0" xfId="0" applyNumberFormat="1" applyFont="1"/>
    <xf numFmtId="0" fontId="27" fillId="0" borderId="0" xfId="0" applyFont="1"/>
    <xf numFmtId="0" fontId="28" fillId="0" borderId="0" xfId="0" applyFont="1" applyAlignment="1">
      <alignment horizontal="center"/>
    </xf>
    <xf numFmtId="49" fontId="30" fillId="0" borderId="0" xfId="0" applyNumberFormat="1" applyFont="1"/>
    <xf numFmtId="2" fontId="30" fillId="0" borderId="0" xfId="0" applyNumberFormat="1" applyFont="1"/>
    <xf numFmtId="2" fontId="23" fillId="0" borderId="0" xfId="0" applyNumberFormat="1" applyFont="1"/>
    <xf numFmtId="49" fontId="31" fillId="0" borderId="0" xfId="0" applyNumberFormat="1" applyFont="1"/>
    <xf numFmtId="2" fontId="22" fillId="0" borderId="3" xfId="0" applyNumberFormat="1" applyFont="1" applyBorder="1"/>
    <xf numFmtId="0" fontId="22" fillId="0" borderId="3" xfId="0" applyFont="1" applyBorder="1"/>
    <xf numFmtId="0" fontId="30" fillId="0" borderId="0" xfId="0" applyFont="1"/>
    <xf numFmtId="166" fontId="9" fillId="0" borderId="0" xfId="0" quotePrefix="1" applyNumberFormat="1" applyFont="1" applyAlignment="1">
      <alignment wrapText="1"/>
    </xf>
    <xf numFmtId="0" fontId="0" fillId="0" borderId="0" xfId="0" applyAlignment="1">
      <alignment wrapText="1"/>
    </xf>
    <xf numFmtId="0" fontId="15" fillId="0" borderId="2" xfId="0" applyFont="1" applyBorder="1"/>
    <xf numFmtId="0" fontId="1" fillId="0" borderId="2" xfId="0" applyFont="1" applyBorder="1"/>
    <xf numFmtId="0" fontId="8" fillId="0" borderId="0" xfId="0" quotePrefix="1" applyFont="1" applyAlignment="1">
      <alignment horizontal="center" vertical="top" wrapText="1"/>
    </xf>
    <xf numFmtId="2" fontId="8" fillId="0" borderId="0" xfId="0" applyNumberFormat="1" applyFont="1" applyAlignment="1">
      <alignment horizontal="center" vertical="top" wrapText="1"/>
    </xf>
    <xf numFmtId="0" fontId="7" fillId="0" borderId="0" xfId="0" applyFont="1"/>
    <xf numFmtId="0" fontId="9" fillId="0" borderId="0" xfId="0" applyFont="1" applyAlignment="1">
      <alignment horizontal="justify" vertical="top" wrapText="1"/>
    </xf>
    <xf numFmtId="0" fontId="9" fillId="0" borderId="0" xfId="0" applyFont="1" applyAlignment="1">
      <alignment vertical="top" wrapText="1"/>
    </xf>
    <xf numFmtId="0" fontId="6" fillId="0" borderId="0" xfId="0" applyFont="1" applyAlignment="1">
      <alignment horizontal="center" wrapText="1"/>
    </xf>
    <xf numFmtId="0" fontId="7" fillId="0" borderId="0" xfId="0" applyFont="1" applyAlignment="1">
      <alignment wrapText="1"/>
    </xf>
    <xf numFmtId="0" fontId="7" fillId="0" borderId="0" xfId="0" applyFont="1" applyAlignment="1">
      <alignment horizontal="justify" vertical="top" wrapText="1"/>
    </xf>
    <xf numFmtId="166" fontId="7" fillId="0" borderId="0" xfId="0" applyNumberFormat="1" applyFont="1" applyAlignment="1">
      <alignment horizontal="justify" vertical="top" wrapText="1"/>
    </xf>
    <xf numFmtId="166" fontId="8" fillId="0" borderId="0" xfId="0" applyNumberFormat="1" applyFont="1" applyAlignment="1">
      <alignment horizontal="center"/>
    </xf>
    <xf numFmtId="166" fontId="7" fillId="0" borderId="0" xfId="0" applyNumberFormat="1" applyFont="1"/>
    <xf numFmtId="166" fontId="7" fillId="0" borderId="0" xfId="0" quotePrefix="1" applyNumberFormat="1" applyFont="1" applyAlignment="1">
      <alignment horizontal="justify" vertical="top"/>
    </xf>
    <xf numFmtId="166" fontId="11" fillId="0" borderId="2" xfId="0" applyNumberFormat="1" applyFont="1" applyBorder="1" applyAlignment="1">
      <alignment horizontal="center"/>
    </xf>
    <xf numFmtId="0" fontId="13" fillId="0" borderId="2" xfId="0" applyFont="1" applyBorder="1"/>
    <xf numFmtId="0" fontId="13" fillId="0" borderId="0" xfId="0" applyFont="1"/>
    <xf numFmtId="2" fontId="9" fillId="0" borderId="0" xfId="0" applyNumberFormat="1" applyFont="1" applyAlignment="1">
      <alignment horizontal="left" vertical="top" wrapText="1"/>
    </xf>
    <xf numFmtId="0" fontId="9" fillId="0" borderId="0" xfId="0" applyFont="1" applyAlignment="1">
      <alignment horizontal="left"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4" fillId="0" borderId="1" xfId="0" applyFont="1" applyBorder="1" applyAlignment="1">
      <alignment horizontal="center" vertical="top" wrapText="1"/>
    </xf>
    <xf numFmtId="0" fontId="3" fillId="0" borderId="2" xfId="0" applyFont="1" applyBorder="1" applyAlignment="1">
      <alignment horizontal="center" vertical="top" wrapText="1"/>
    </xf>
    <xf numFmtId="0" fontId="3" fillId="0" borderId="1" xfId="0" applyFont="1" applyBorder="1" applyAlignment="1">
      <alignment horizontal="center" vertical="top" wrapText="1"/>
    </xf>
    <xf numFmtId="0" fontId="4" fillId="0" borderId="3" xfId="0" applyFont="1" applyBorder="1" applyAlignment="1">
      <alignment horizontal="center"/>
    </xf>
    <xf numFmtId="0" fontId="3" fillId="0" borderId="3" xfId="0" applyFont="1" applyBorder="1"/>
    <xf numFmtId="0" fontId="3" fillId="0" borderId="2" xfId="0" applyFont="1" applyBorder="1" applyAlignment="1">
      <alignment vertical="center" wrapText="1"/>
    </xf>
    <xf numFmtId="0" fontId="3" fillId="0" borderId="0" xfId="0" applyFont="1" applyAlignment="1">
      <alignment vertical="center" wrapText="1"/>
    </xf>
    <xf numFmtId="0" fontId="3" fillId="0" borderId="1" xfId="0" applyFont="1" applyBorder="1" applyAlignment="1">
      <alignment vertical="center" wrapText="1"/>
    </xf>
    <xf numFmtId="0" fontId="4" fillId="0" borderId="0" xfId="0" applyFont="1" applyAlignment="1">
      <alignment vertical="top" wrapText="1"/>
    </xf>
    <xf numFmtId="166" fontId="4" fillId="0" borderId="2" xfId="0" applyNumberFormat="1" applyFont="1" applyBorder="1" applyAlignment="1">
      <alignment horizontal="center" vertical="top" wrapText="1"/>
    </xf>
    <xf numFmtId="0" fontId="4" fillId="0" borderId="0" xfId="0" applyFont="1" applyAlignment="1">
      <alignment wrapText="1"/>
    </xf>
    <xf numFmtId="0" fontId="4" fillId="0" borderId="1" xfId="0" applyFont="1" applyBorder="1" applyAlignment="1">
      <alignment wrapText="1"/>
    </xf>
    <xf numFmtId="0" fontId="6" fillId="0" borderId="2" xfId="0" applyFont="1" applyBorder="1" applyAlignment="1">
      <alignment horizontal="center" vertical="top" wrapText="1"/>
    </xf>
    <xf numFmtId="0" fontId="7" fillId="0" borderId="0" xfId="0" applyFont="1" applyAlignment="1">
      <alignment horizontal="center" vertical="top" wrapText="1"/>
    </xf>
    <xf numFmtId="0" fontId="7" fillId="0" borderId="1" xfId="0" applyFont="1" applyBorder="1" applyAlignment="1">
      <alignment horizontal="center" vertical="top" wrapText="1"/>
    </xf>
    <xf numFmtId="0" fontId="4" fillId="0" borderId="13" xfId="0" applyFont="1" applyBorder="1" applyAlignment="1">
      <alignment horizontal="center"/>
    </xf>
    <xf numFmtId="0" fontId="4" fillId="0" borderId="29" xfId="0" applyFont="1" applyBorder="1" applyAlignment="1">
      <alignment horizontal="center"/>
    </xf>
    <xf numFmtId="0" fontId="4" fillId="0" borderId="13" xfId="0" applyFont="1" applyBorder="1" applyAlignment="1">
      <alignment horizontal="center" vertical="center"/>
    </xf>
    <xf numFmtId="0" fontId="4" fillId="0" borderId="29" xfId="0" applyFont="1" applyBorder="1" applyAlignment="1">
      <alignment horizontal="center" vertical="center"/>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6"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13" xfId="0" applyFont="1" applyBorder="1" applyAlignment="1">
      <alignment horizontal="left" vertical="center" wrapText="1"/>
    </xf>
    <xf numFmtId="0" fontId="4" fillId="0" borderId="29" xfId="0" applyFont="1" applyBorder="1" applyAlignment="1">
      <alignment horizontal="left" vertical="center" wrapText="1"/>
    </xf>
    <xf numFmtId="0" fontId="4" fillId="0" borderId="34" xfId="0" applyFont="1" applyBorder="1" applyAlignment="1">
      <alignment horizontal="left"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5" xfId="0" applyFont="1" applyBorder="1" applyAlignment="1">
      <alignment horizontal="left" vertical="center" wrapText="1"/>
    </xf>
    <xf numFmtId="2" fontId="4" fillId="0" borderId="4" xfId="0" applyNumberFormat="1" applyFont="1" applyBorder="1" applyAlignment="1">
      <alignment horizontal="center" vertical="center" wrapText="1"/>
    </xf>
    <xf numFmtId="2" fontId="4" fillId="0" borderId="10" xfId="0" applyNumberFormat="1" applyFont="1" applyBorder="1" applyAlignment="1">
      <alignment horizontal="center" vertical="center" shrinkToFit="1"/>
    </xf>
    <xf numFmtId="0" fontId="4" fillId="0" borderId="10" xfId="0" applyFont="1" applyBorder="1" applyAlignment="1">
      <alignment horizontal="center" vertical="center" shrinkToFit="1"/>
    </xf>
    <xf numFmtId="2" fontId="4" fillId="0" borderId="10" xfId="0" applyNumberFormat="1"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left" vertical="center" wrapText="1"/>
    </xf>
    <xf numFmtId="0" fontId="20" fillId="0" borderId="5"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29" xfId="0" applyFont="1" applyBorder="1" applyAlignment="1">
      <alignment horizontal="center" vertical="center" wrapText="1"/>
    </xf>
  </cellXfs>
  <cellStyles count="3">
    <cellStyle name="Comma" xfId="2" builtinId="3"/>
    <cellStyle name="Normal" xfId="0" builtinId="0"/>
    <cellStyle name="Normal 2"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T189"/>
  <sheetViews>
    <sheetView tabSelected="1" view="pageBreakPreview" zoomScaleSheetLayoutView="100" workbookViewId="0">
      <selection activeCell="N29" sqref="N29"/>
    </sheetView>
  </sheetViews>
  <sheetFormatPr defaultColWidth="9.28515625" defaultRowHeight="15" customHeight="1" x14ac:dyDescent="0.25"/>
  <cols>
    <col min="1" max="1" width="23.7109375" style="12" customWidth="1"/>
    <col min="2" max="2" width="11.7109375" style="15" customWidth="1"/>
    <col min="3" max="3" width="13" style="15" customWidth="1"/>
    <col min="4" max="4" width="9.85546875" style="15" customWidth="1"/>
    <col min="5" max="5" width="10.85546875" style="15" customWidth="1"/>
    <col min="6" max="6" width="12.140625" style="15" customWidth="1"/>
    <col min="7" max="7" width="9.140625" style="15" customWidth="1"/>
    <col min="8" max="8" width="14.7109375" style="15" customWidth="1"/>
    <col min="9" max="9" width="10.7109375" style="15" customWidth="1"/>
    <col min="10" max="10" width="1.85546875" style="15" customWidth="1"/>
    <col min="11" max="11" width="10" style="15" customWidth="1"/>
    <col min="12" max="12" width="1.85546875" style="15" customWidth="1"/>
    <col min="13" max="13" width="8.85546875" style="15" customWidth="1"/>
    <col min="14" max="14" width="11.28515625" style="15" customWidth="1"/>
    <col min="15" max="15" width="10.28515625" style="12" customWidth="1"/>
    <col min="16" max="16384" width="9.28515625" style="12"/>
  </cols>
  <sheetData>
    <row r="1" spans="1:15" s="9" customFormat="1" ht="15" customHeight="1" x14ac:dyDescent="0.25">
      <c r="A1" s="211" t="s">
        <v>69</v>
      </c>
      <c r="B1" s="212"/>
      <c r="C1" s="212"/>
      <c r="D1" s="212"/>
      <c r="E1" s="212"/>
      <c r="F1" s="212"/>
      <c r="G1" s="212"/>
      <c r="H1" s="212"/>
      <c r="I1" s="212"/>
      <c r="J1" s="212"/>
      <c r="K1" s="212"/>
      <c r="L1" s="212"/>
      <c r="M1" s="212"/>
      <c r="N1" s="43"/>
      <c r="O1" s="43"/>
    </row>
    <row r="2" spans="1:15" s="3" customFormat="1" ht="15" customHeight="1" x14ac:dyDescent="0.25">
      <c r="A2" s="213" t="s">
        <v>227</v>
      </c>
      <c r="B2" s="213"/>
      <c r="C2" s="213"/>
      <c r="D2" s="213"/>
      <c r="E2" s="213"/>
      <c r="F2" s="213"/>
      <c r="G2" s="213"/>
      <c r="H2" s="213"/>
      <c r="I2" s="213"/>
      <c r="J2" s="213"/>
      <c r="K2" s="213"/>
      <c r="L2" s="213"/>
      <c r="M2" s="213"/>
      <c r="N2" s="44"/>
      <c r="O2" s="8"/>
    </row>
    <row r="3" spans="1:15" s="3" customFormat="1" ht="15" customHeight="1" x14ac:dyDescent="0.25">
      <c r="A3" s="214"/>
      <c r="B3" s="214"/>
      <c r="C3" s="214"/>
      <c r="D3" s="214"/>
      <c r="E3" s="214"/>
      <c r="F3" s="214"/>
      <c r="G3" s="214"/>
      <c r="H3" s="214"/>
      <c r="I3" s="214"/>
      <c r="J3" s="214"/>
      <c r="K3" s="214"/>
      <c r="L3" s="214"/>
      <c r="M3" s="214"/>
      <c r="N3" s="44"/>
      <c r="O3" s="8"/>
    </row>
    <row r="4" spans="1:15" s="3" customFormat="1" ht="15" customHeight="1" x14ac:dyDescent="0.25">
      <c r="A4" s="215"/>
      <c r="B4" s="215"/>
      <c r="C4" s="215"/>
      <c r="D4" s="215"/>
      <c r="E4" s="215"/>
      <c r="F4" s="215"/>
      <c r="G4" s="215"/>
      <c r="H4" s="215"/>
      <c r="I4" s="215"/>
      <c r="J4" s="215"/>
      <c r="K4" s="215"/>
      <c r="L4" s="215"/>
      <c r="M4" s="215"/>
      <c r="N4" s="44"/>
      <c r="O4" s="8"/>
    </row>
    <row r="5" spans="1:15" s="3" customFormat="1" ht="15" customHeight="1" x14ac:dyDescent="0.25">
      <c r="A5" s="206" t="s">
        <v>70</v>
      </c>
      <c r="B5" s="217" t="s">
        <v>71</v>
      </c>
      <c r="C5" s="206" t="s">
        <v>225</v>
      </c>
      <c r="D5" s="206" t="s">
        <v>72</v>
      </c>
      <c r="E5" s="220" t="s">
        <v>73</v>
      </c>
      <c r="F5" s="206" t="s">
        <v>64</v>
      </c>
      <c r="G5" s="206"/>
      <c r="H5" s="206" t="s">
        <v>226</v>
      </c>
      <c r="I5" s="206" t="s">
        <v>74</v>
      </c>
      <c r="J5" s="209"/>
      <c r="K5" s="209"/>
      <c r="L5" s="42"/>
      <c r="M5" s="206" t="s">
        <v>75</v>
      </c>
      <c r="N5" s="7"/>
    </row>
    <row r="6" spans="1:15" s="3" customFormat="1" ht="15" customHeight="1" x14ac:dyDescent="0.25">
      <c r="A6" s="216"/>
      <c r="B6" s="218"/>
      <c r="C6" s="207"/>
      <c r="D6" s="207"/>
      <c r="E6" s="221"/>
      <c r="F6" s="210"/>
      <c r="G6" s="210"/>
      <c r="H6" s="207"/>
      <c r="I6" s="210"/>
      <c r="J6" s="210"/>
      <c r="K6" s="210"/>
      <c r="L6" s="7"/>
      <c r="M6" s="207"/>
      <c r="N6" s="7"/>
    </row>
    <row r="7" spans="1:15" s="3" customFormat="1" ht="47.25" customHeight="1" x14ac:dyDescent="0.25">
      <c r="A7" s="216"/>
      <c r="B7" s="219"/>
      <c r="C7" s="208"/>
      <c r="D7" s="208"/>
      <c r="E7" s="222"/>
      <c r="F7" s="1" t="s">
        <v>65</v>
      </c>
      <c r="G7" s="1" t="s">
        <v>76</v>
      </c>
      <c r="H7" s="208"/>
      <c r="I7" s="6" t="s">
        <v>66</v>
      </c>
      <c r="J7" s="6"/>
      <c r="K7" s="6" t="s">
        <v>67</v>
      </c>
      <c r="L7" s="6"/>
      <c r="M7" s="208"/>
      <c r="N7" s="10"/>
    </row>
    <row r="8" spans="1:15" s="2" customFormat="1" ht="15.75" x14ac:dyDescent="0.25">
      <c r="A8" s="45">
        <v>1</v>
      </c>
      <c r="B8" s="46">
        <v>2</v>
      </c>
      <c r="C8" s="7">
        <v>3</v>
      </c>
      <c r="D8" s="7">
        <v>4</v>
      </c>
      <c r="E8" s="7">
        <v>5</v>
      </c>
      <c r="F8" s="7">
        <v>6</v>
      </c>
      <c r="G8" s="7">
        <v>7</v>
      </c>
      <c r="H8" s="7">
        <v>8</v>
      </c>
      <c r="I8" s="5">
        <v>9</v>
      </c>
      <c r="J8" s="5"/>
      <c r="K8" s="5">
        <v>10</v>
      </c>
      <c r="L8" s="5"/>
      <c r="M8" s="7">
        <v>11</v>
      </c>
      <c r="N8" s="5"/>
    </row>
    <row r="9" spans="1:15" s="3" customFormat="1" ht="13.7" customHeight="1" x14ac:dyDescent="0.25">
      <c r="B9" s="201" t="s">
        <v>86</v>
      </c>
      <c r="C9" s="201"/>
      <c r="D9" s="201"/>
      <c r="E9" s="201"/>
      <c r="F9" s="201"/>
      <c r="G9" s="201"/>
      <c r="H9" s="201"/>
      <c r="I9" s="202"/>
      <c r="J9" s="202"/>
      <c r="K9" s="202"/>
      <c r="L9" s="202"/>
      <c r="M9" s="202"/>
      <c r="N9" s="203"/>
      <c r="O9" s="203"/>
    </row>
    <row r="10" spans="1:15" s="3" customFormat="1" ht="15" hidden="1" customHeight="1" x14ac:dyDescent="0.25">
      <c r="B10" s="4"/>
      <c r="C10" s="4"/>
      <c r="D10" s="4"/>
      <c r="E10" s="4"/>
      <c r="F10" s="4"/>
      <c r="G10" s="4"/>
      <c r="H10" s="4"/>
      <c r="I10" s="4"/>
      <c r="J10" s="59"/>
      <c r="K10" s="4"/>
      <c r="L10" s="4"/>
      <c r="M10" s="4"/>
      <c r="N10" s="4"/>
    </row>
    <row r="11" spans="1:15" s="3" customFormat="1" ht="9.9499999999999993" customHeight="1" x14ac:dyDescent="0.25">
      <c r="B11" s="4"/>
      <c r="C11" s="4"/>
      <c r="D11" s="4"/>
      <c r="E11" s="4"/>
      <c r="F11" s="4"/>
      <c r="G11" s="4"/>
      <c r="H11" s="4"/>
      <c r="I11" s="4"/>
      <c r="J11" s="4"/>
      <c r="K11" s="4"/>
      <c r="L11" s="4"/>
      <c r="M11" s="4"/>
      <c r="N11" s="4"/>
    </row>
    <row r="12" spans="1:15" s="3" customFormat="1" ht="15" customHeight="1" x14ac:dyDescent="0.25">
      <c r="A12" s="3" t="s">
        <v>230</v>
      </c>
      <c r="B12" s="106">
        <v>7634.05</v>
      </c>
      <c r="C12" s="107">
        <v>6542.07</v>
      </c>
      <c r="D12" s="108">
        <v>1.8</v>
      </c>
      <c r="E12" s="108">
        <v>439.83</v>
      </c>
      <c r="F12" s="105"/>
      <c r="G12" s="105"/>
      <c r="H12" s="107">
        <f>C12+D12-E12</f>
        <v>6104.04</v>
      </c>
      <c r="I12" s="108">
        <v>21.98</v>
      </c>
      <c r="J12" s="105"/>
      <c r="K12" s="108">
        <v>48.97</v>
      </c>
      <c r="L12" s="105"/>
      <c r="M12" s="4"/>
      <c r="N12" s="4">
        <f>C12+D12-E12</f>
        <v>6104.04</v>
      </c>
    </row>
    <row r="13" spans="1:15" s="3" customFormat="1" ht="15.75" x14ac:dyDescent="0.25">
      <c r="B13" s="105"/>
      <c r="C13" s="105"/>
      <c r="D13" s="105"/>
      <c r="E13" s="105"/>
      <c r="F13" s="105"/>
      <c r="G13" s="105"/>
      <c r="H13" s="105"/>
      <c r="I13" s="105"/>
      <c r="J13" s="105"/>
      <c r="K13" s="105"/>
      <c r="L13" s="105"/>
      <c r="M13" s="4"/>
      <c r="N13" s="4"/>
    </row>
    <row r="14" spans="1:15" s="3" customFormat="1" ht="15" customHeight="1" x14ac:dyDescent="0.25">
      <c r="A14" s="3" t="s">
        <v>68</v>
      </c>
      <c r="B14" s="107">
        <v>3150</v>
      </c>
      <c r="C14" s="107">
        <v>2984.82</v>
      </c>
      <c r="D14" s="105"/>
      <c r="E14" s="108">
        <v>74.44</v>
      </c>
      <c r="F14" s="105"/>
      <c r="G14" s="105"/>
      <c r="H14" s="107">
        <f>C14+D14-E14</f>
        <v>2910.38</v>
      </c>
      <c r="I14" s="108">
        <v>154.53</v>
      </c>
      <c r="J14" s="105"/>
      <c r="K14" s="105"/>
      <c r="L14" s="105"/>
      <c r="M14" s="4"/>
      <c r="N14" s="4">
        <f>C14+D14-E14</f>
        <v>2910.38</v>
      </c>
    </row>
    <row r="15" spans="1:15" s="3" customFormat="1" ht="15.75" x14ac:dyDescent="0.25">
      <c r="B15" s="105"/>
      <c r="C15" s="105"/>
      <c r="D15" s="105"/>
      <c r="E15" s="105"/>
      <c r="F15" s="105"/>
      <c r="G15" s="105"/>
      <c r="H15" s="105"/>
      <c r="I15" s="105"/>
      <c r="J15" s="105"/>
      <c r="K15" s="105"/>
      <c r="L15" s="105"/>
      <c r="M15" s="4"/>
      <c r="N15" s="4"/>
    </row>
    <row r="16" spans="1:15" s="3" customFormat="1" ht="15" customHeight="1" x14ac:dyDescent="0.25">
      <c r="A16" s="3" t="s">
        <v>77</v>
      </c>
      <c r="B16" s="105"/>
      <c r="C16" s="105"/>
      <c r="D16" s="105"/>
      <c r="E16" s="105"/>
      <c r="F16" s="105"/>
      <c r="G16" s="105"/>
      <c r="H16" s="105"/>
      <c r="I16" s="105"/>
      <c r="J16" s="105"/>
      <c r="K16" s="105"/>
      <c r="L16" s="105"/>
      <c r="M16" s="4"/>
      <c r="N16" s="4"/>
    </row>
    <row r="17" spans="1:18" s="3" customFormat="1" ht="15" customHeight="1" x14ac:dyDescent="0.25">
      <c r="A17" s="3" t="s">
        <v>78</v>
      </c>
      <c r="B17" s="108">
        <v>0</v>
      </c>
      <c r="C17" s="108">
        <v>54.36</v>
      </c>
      <c r="D17" s="105"/>
      <c r="E17" s="108">
        <v>54.36</v>
      </c>
      <c r="F17" s="105"/>
      <c r="G17" s="105"/>
      <c r="H17" s="108">
        <f>C17+D17-E17</f>
        <v>0</v>
      </c>
      <c r="I17" s="108">
        <v>0.81</v>
      </c>
      <c r="J17" s="105"/>
      <c r="K17" s="108">
        <v>0.41</v>
      </c>
      <c r="L17" s="105"/>
      <c r="M17" s="4"/>
      <c r="N17" s="4">
        <f>C17+D17-E17</f>
        <v>0</v>
      </c>
    </row>
    <row r="18" spans="1:18" s="3" customFormat="1" ht="9.9499999999999993" customHeight="1" x14ac:dyDescent="0.25">
      <c r="A18" s="47"/>
      <c r="B18" s="109"/>
      <c r="C18" s="109"/>
      <c r="D18" s="109"/>
      <c r="E18" s="109"/>
      <c r="F18" s="109"/>
      <c r="G18" s="109"/>
      <c r="H18" s="109"/>
      <c r="I18" s="109"/>
      <c r="J18" s="109"/>
      <c r="K18" s="109"/>
      <c r="L18" s="109"/>
      <c r="M18" s="48"/>
      <c r="N18" s="4">
        <f>C18+D18-E18</f>
        <v>0</v>
      </c>
    </row>
    <row r="19" spans="1:18" s="3" customFormat="1" ht="15" customHeight="1" x14ac:dyDescent="0.25">
      <c r="A19" s="3" t="s">
        <v>159</v>
      </c>
      <c r="B19" s="109"/>
      <c r="C19" s="109"/>
      <c r="D19" s="109"/>
      <c r="E19" s="109"/>
      <c r="F19" s="109"/>
      <c r="G19" s="109"/>
      <c r="H19" s="109"/>
      <c r="I19" s="109"/>
      <c r="J19" s="109"/>
      <c r="K19" s="110">
        <v>0.01</v>
      </c>
      <c r="L19" s="109"/>
      <c r="M19" s="48"/>
      <c r="N19" s="4">
        <f>C19+D19-E19</f>
        <v>0</v>
      </c>
    </row>
    <row r="20" spans="1:18" s="3" customFormat="1" ht="15" customHeight="1" x14ac:dyDescent="0.25">
      <c r="A20" s="3" t="s">
        <v>78</v>
      </c>
      <c r="B20" s="105"/>
      <c r="C20" s="105"/>
      <c r="D20" s="105"/>
      <c r="E20" s="105"/>
      <c r="F20" s="105"/>
      <c r="G20" s="105"/>
      <c r="H20" s="105"/>
      <c r="I20" s="105"/>
      <c r="J20" s="105"/>
      <c r="K20" s="105"/>
      <c r="L20" s="105"/>
      <c r="M20" s="4"/>
      <c r="N20" s="4">
        <f>C20+D20-E20</f>
        <v>0</v>
      </c>
    </row>
    <row r="21" spans="1:18" s="3" customFormat="1" ht="9.9499999999999993" customHeight="1" x14ac:dyDescent="0.25">
      <c r="B21" s="105"/>
      <c r="C21" s="105"/>
      <c r="D21" s="105"/>
      <c r="E21" s="105"/>
      <c r="F21" s="105"/>
      <c r="G21" s="105"/>
      <c r="H21" s="105"/>
      <c r="I21" s="105"/>
      <c r="J21" s="105"/>
      <c r="K21" s="105"/>
      <c r="L21" s="105"/>
      <c r="M21" s="4"/>
      <c r="N21" s="4">
        <f>C21+D21-E21</f>
        <v>0</v>
      </c>
    </row>
    <row r="22" spans="1:18" s="3" customFormat="1" ht="9.9499999999999993" customHeight="1" x14ac:dyDescent="0.25">
      <c r="B22" s="105"/>
      <c r="C22" s="105"/>
      <c r="D22" s="105"/>
      <c r="E22" s="105"/>
      <c r="F22" s="105"/>
      <c r="G22" s="105"/>
      <c r="H22" s="105"/>
      <c r="I22" s="105"/>
      <c r="J22" s="105"/>
      <c r="K22" s="105"/>
      <c r="L22" s="105"/>
      <c r="M22" s="4"/>
      <c r="N22" s="4"/>
    </row>
    <row r="23" spans="1:18" s="3" customFormat="1" ht="15" customHeight="1" x14ac:dyDescent="0.25">
      <c r="A23" s="3" t="s">
        <v>229</v>
      </c>
      <c r="B23" s="107">
        <v>73427.399999999994</v>
      </c>
      <c r="C23" s="107">
        <v>40793.24</v>
      </c>
      <c r="D23" s="107">
        <v>13086.82</v>
      </c>
      <c r="E23" s="108">
        <v>26.33</v>
      </c>
      <c r="F23" s="105"/>
      <c r="G23" s="105"/>
      <c r="H23" s="107">
        <f>C23+D23-E23</f>
        <v>53853.729999999996</v>
      </c>
      <c r="I23" s="108">
        <v>218.62</v>
      </c>
      <c r="J23" s="105"/>
      <c r="K23" s="108">
        <v>262.54000000000002</v>
      </c>
      <c r="L23" s="105"/>
      <c r="M23" s="4"/>
      <c r="N23" s="4">
        <f>C23+D23-E23</f>
        <v>53853.729999999996</v>
      </c>
      <c r="O23" s="4">
        <f>H23-N23</f>
        <v>0</v>
      </c>
      <c r="R23" s="49"/>
    </row>
    <row r="24" spans="1:18" s="3" customFormat="1" ht="9.9499999999999993" customHeight="1" x14ac:dyDescent="0.25">
      <c r="B24" s="105"/>
      <c r="C24" s="105"/>
      <c r="D24" s="105"/>
      <c r="E24" s="105"/>
      <c r="F24" s="105"/>
      <c r="G24" s="105"/>
      <c r="H24" s="105"/>
      <c r="I24" s="105"/>
      <c r="J24" s="105"/>
      <c r="K24" s="105"/>
      <c r="L24" s="105"/>
      <c r="M24" s="4"/>
      <c r="N24" s="4"/>
    </row>
    <row r="25" spans="1:18" s="3" customFormat="1" ht="15" customHeight="1" x14ac:dyDescent="0.25">
      <c r="A25" s="41" t="s">
        <v>141</v>
      </c>
      <c r="B25" s="111">
        <f>SUM(B10:B24)</f>
        <v>84211.45</v>
      </c>
      <c r="C25" s="111">
        <f>SUM(C10:C24)</f>
        <v>50374.49</v>
      </c>
      <c r="D25" s="111">
        <f>SUM(D10:D24)</f>
        <v>13088.619999999999</v>
      </c>
      <c r="E25" s="112">
        <f>SUM(E10:E24)</f>
        <v>594.96</v>
      </c>
      <c r="F25" s="113"/>
      <c r="G25" s="113"/>
      <c r="H25" s="111">
        <f>H10+H12+H14+H17+H23</f>
        <v>62868.149999999994</v>
      </c>
      <c r="I25" s="112">
        <f>I10+I12+I14+I23+I17</f>
        <v>395.94</v>
      </c>
      <c r="J25" s="113"/>
      <c r="K25" s="112">
        <f>K12+K14+K17+K23+K19</f>
        <v>311.93</v>
      </c>
      <c r="L25" s="114"/>
      <c r="M25" s="50"/>
      <c r="N25" s="4">
        <f>C25+D25-E25</f>
        <v>62868.15</v>
      </c>
      <c r="P25" s="4"/>
    </row>
    <row r="26" spans="1:18" s="3" customFormat="1" ht="15" hidden="1" customHeight="1" x14ac:dyDescent="0.25">
      <c r="A26" s="187"/>
      <c r="B26" s="188"/>
      <c r="C26" s="188"/>
      <c r="D26" s="188"/>
      <c r="E26" s="188"/>
      <c r="F26" s="188"/>
      <c r="G26" s="188"/>
      <c r="H26" s="188"/>
      <c r="I26" s="188"/>
      <c r="J26" s="188"/>
      <c r="K26" s="188"/>
      <c r="L26" s="58"/>
      <c r="M26" s="57"/>
      <c r="N26" s="4"/>
      <c r="P26" s="4"/>
    </row>
    <row r="27" spans="1:18" s="51" customFormat="1" ht="15" customHeight="1" x14ac:dyDescent="0.2">
      <c r="A27" s="204" t="s">
        <v>228</v>
      </c>
      <c r="B27" s="205"/>
      <c r="C27" s="205"/>
      <c r="D27" s="205"/>
      <c r="E27" s="205"/>
      <c r="F27" s="205"/>
      <c r="G27" s="205"/>
      <c r="H27" s="205"/>
      <c r="I27" s="205"/>
      <c r="J27" s="205"/>
      <c r="K27" s="205"/>
      <c r="L27" s="205"/>
      <c r="M27" s="205"/>
      <c r="N27" s="52"/>
      <c r="O27" s="53"/>
      <c r="Q27" s="51">
        <f>901997.83*5/100</f>
        <v>45099.891499999998</v>
      </c>
    </row>
    <row r="28" spans="1:18" s="51" customFormat="1" ht="24" customHeight="1" x14ac:dyDescent="0.2">
      <c r="A28" s="205"/>
      <c r="B28" s="205"/>
      <c r="C28" s="205"/>
      <c r="D28" s="205"/>
      <c r="E28" s="205"/>
      <c r="F28" s="205"/>
      <c r="G28" s="205"/>
      <c r="H28" s="205"/>
      <c r="I28" s="205"/>
      <c r="J28" s="205"/>
      <c r="K28" s="205"/>
      <c r="L28" s="205"/>
      <c r="M28" s="205"/>
      <c r="N28" s="52"/>
      <c r="P28" s="54"/>
    </row>
    <row r="29" spans="1:18" s="51" customFormat="1" ht="24.75" customHeight="1" x14ac:dyDescent="0.2">
      <c r="A29" s="205"/>
      <c r="B29" s="205"/>
      <c r="C29" s="205"/>
      <c r="D29" s="205"/>
      <c r="E29" s="205"/>
      <c r="F29" s="205"/>
      <c r="G29" s="205"/>
      <c r="H29" s="205"/>
      <c r="I29" s="205"/>
      <c r="J29" s="205"/>
      <c r="K29" s="205"/>
      <c r="L29" s="205"/>
      <c r="M29" s="205"/>
      <c r="N29" s="52"/>
      <c r="O29" s="51">
        <f>774995*5/100</f>
        <v>38749.75</v>
      </c>
      <c r="P29" s="51">
        <v>35.75</v>
      </c>
    </row>
    <row r="30" spans="1:18" ht="15" customHeight="1" x14ac:dyDescent="0.25">
      <c r="A30" s="192" t="s">
        <v>129</v>
      </c>
      <c r="B30" s="193"/>
      <c r="C30" s="193"/>
      <c r="D30" s="193"/>
      <c r="E30" s="193"/>
      <c r="F30" s="193"/>
      <c r="G30" s="193"/>
      <c r="H30" s="193"/>
      <c r="I30" s="193"/>
      <c r="J30" s="193"/>
      <c r="K30" s="193"/>
      <c r="L30" s="193"/>
      <c r="M30" s="193"/>
      <c r="N30" s="55"/>
      <c r="O30" s="53"/>
    </row>
    <row r="31" spans="1:18" s="51" customFormat="1" ht="10.5" customHeight="1" x14ac:dyDescent="0.2">
      <c r="A31" s="185"/>
      <c r="B31" s="186"/>
      <c r="C31" s="186"/>
      <c r="D31" s="186"/>
      <c r="E31" s="186"/>
      <c r="F31" s="186"/>
      <c r="G31" s="186"/>
      <c r="H31" s="186"/>
      <c r="I31" s="186"/>
      <c r="J31" s="186"/>
      <c r="K31" s="186"/>
      <c r="L31" s="186"/>
    </row>
    <row r="32" spans="1:18" ht="15" customHeight="1" x14ac:dyDescent="0.25">
      <c r="B32" s="12"/>
      <c r="C32" s="12"/>
      <c r="D32" s="12"/>
    </row>
    <row r="33" spans="1:20" ht="15" customHeight="1" x14ac:dyDescent="0.25">
      <c r="B33" s="12"/>
      <c r="C33" s="12"/>
      <c r="D33" s="12"/>
    </row>
    <row r="34" spans="1:20" ht="15" customHeight="1" x14ac:dyDescent="0.25">
      <c r="B34" s="12"/>
      <c r="C34" s="12"/>
      <c r="D34" s="12"/>
      <c r="E34" s="12"/>
    </row>
    <row r="35" spans="1:20" ht="15" customHeight="1" x14ac:dyDescent="0.25">
      <c r="C35" s="12"/>
      <c r="D35" s="12"/>
      <c r="E35" s="12"/>
    </row>
    <row r="38" spans="1:20" ht="15" customHeight="1" x14ac:dyDescent="0.25">
      <c r="A38" s="14"/>
      <c r="B38" s="21"/>
      <c r="C38" s="21"/>
      <c r="D38" s="21"/>
      <c r="E38" s="21"/>
      <c r="F38" s="21"/>
      <c r="G38" s="21"/>
      <c r="H38" s="21"/>
      <c r="I38" s="21"/>
      <c r="J38" s="21"/>
      <c r="K38" s="21"/>
      <c r="L38" s="21"/>
      <c r="M38" s="21"/>
      <c r="N38" s="21"/>
    </row>
    <row r="39" spans="1:20" ht="15" customHeight="1" x14ac:dyDescent="0.25">
      <c r="P39" s="22" t="e">
        <f>+#REF!+#REF!</f>
        <v>#REF!</v>
      </c>
      <c r="T39" s="12">
        <f>757527.5+74206.3</f>
        <v>831733.8</v>
      </c>
    </row>
    <row r="40" spans="1:20" ht="15" customHeight="1" x14ac:dyDescent="0.25">
      <c r="T40" s="22" t="e">
        <f>+#REF!+#REF!</f>
        <v>#REF!</v>
      </c>
    </row>
    <row r="42" spans="1:20" ht="15" customHeight="1" x14ac:dyDescent="0.25">
      <c r="Q42" s="22"/>
    </row>
    <row r="43" spans="1:20" ht="15" customHeight="1" x14ac:dyDescent="0.25">
      <c r="A43" s="14"/>
      <c r="B43" s="21"/>
      <c r="C43" s="21"/>
      <c r="D43" s="21"/>
      <c r="E43" s="21"/>
      <c r="F43" s="21"/>
      <c r="G43" s="21"/>
      <c r="H43" s="21"/>
      <c r="I43" s="21"/>
      <c r="J43" s="21"/>
      <c r="K43" s="21"/>
      <c r="L43" s="21"/>
      <c r="M43" s="21"/>
      <c r="N43" s="21"/>
    </row>
    <row r="44" spans="1:20" ht="15" customHeight="1" x14ac:dyDescent="0.25">
      <c r="A44" s="14"/>
      <c r="B44" s="21"/>
      <c r="C44" s="21"/>
      <c r="D44" s="21"/>
      <c r="E44" s="21"/>
      <c r="F44" s="21"/>
      <c r="G44" s="21"/>
      <c r="H44" s="21"/>
      <c r="I44" s="21"/>
      <c r="J44" s="21"/>
      <c r="K44" s="21"/>
      <c r="L44" s="21"/>
      <c r="M44" s="21"/>
      <c r="N44" s="21"/>
    </row>
    <row r="45" spans="1:20" ht="15" customHeight="1" x14ac:dyDescent="0.25">
      <c r="A45" s="14"/>
      <c r="B45" s="21"/>
      <c r="C45" s="21"/>
      <c r="D45" s="21"/>
      <c r="E45" s="21"/>
      <c r="F45" s="21"/>
      <c r="G45" s="21"/>
      <c r="H45" s="21"/>
      <c r="I45" s="21"/>
      <c r="J45" s="21"/>
      <c r="K45" s="21"/>
      <c r="L45" s="21"/>
      <c r="M45" s="21"/>
      <c r="N45" s="21"/>
    </row>
    <row r="46" spans="1:20" ht="15" customHeight="1" x14ac:dyDescent="0.25">
      <c r="A46" s="14"/>
      <c r="B46" s="21"/>
      <c r="C46" s="21"/>
      <c r="D46" s="21"/>
      <c r="E46" s="21"/>
      <c r="F46" s="21"/>
      <c r="G46" s="21"/>
      <c r="H46" s="21"/>
      <c r="I46" s="21"/>
      <c r="J46" s="21"/>
      <c r="K46" s="21"/>
      <c r="L46" s="21"/>
      <c r="M46" s="21"/>
      <c r="N46" s="21"/>
    </row>
    <row r="47" spans="1:20" ht="15" customHeight="1" x14ac:dyDescent="0.25">
      <c r="A47" s="14"/>
      <c r="B47" s="21"/>
      <c r="C47" s="21"/>
      <c r="D47" s="21"/>
      <c r="E47" s="21"/>
      <c r="F47" s="21"/>
      <c r="G47" s="21"/>
      <c r="H47" s="21"/>
      <c r="I47" s="21"/>
      <c r="J47" s="21"/>
      <c r="K47" s="21"/>
      <c r="L47" s="21"/>
      <c r="M47" s="21"/>
      <c r="N47" s="21"/>
    </row>
    <row r="48" spans="1:20" ht="15" customHeight="1" x14ac:dyDescent="0.25">
      <c r="A48" s="14"/>
      <c r="B48" s="21"/>
      <c r="C48" s="21"/>
      <c r="D48" s="21"/>
      <c r="E48" s="21"/>
      <c r="F48" s="21"/>
      <c r="G48" s="21"/>
      <c r="H48" s="21"/>
      <c r="I48" s="21"/>
      <c r="J48" s="21"/>
      <c r="K48" s="21"/>
      <c r="L48" s="21"/>
      <c r="M48" s="21"/>
      <c r="N48" s="21"/>
    </row>
    <row r="49" spans="1:15" ht="15" customHeight="1" x14ac:dyDescent="0.25">
      <c r="A49" s="14"/>
      <c r="B49" s="21"/>
      <c r="C49" s="21"/>
      <c r="D49" s="21"/>
      <c r="E49" s="21"/>
      <c r="F49" s="21"/>
      <c r="G49" s="21"/>
      <c r="H49" s="21"/>
      <c r="I49" s="21"/>
      <c r="J49" s="21"/>
      <c r="K49" s="21"/>
      <c r="L49" s="21"/>
      <c r="M49" s="21"/>
      <c r="N49" s="21"/>
    </row>
    <row r="50" spans="1:15" ht="15" customHeight="1" x14ac:dyDescent="0.25">
      <c r="A50" s="23"/>
      <c r="B50" s="24"/>
      <c r="C50" s="24"/>
      <c r="D50" s="24"/>
      <c r="E50" s="24"/>
      <c r="F50" s="24"/>
      <c r="G50" s="24"/>
      <c r="H50" s="24"/>
      <c r="I50" s="21"/>
      <c r="J50" s="21"/>
      <c r="K50" s="21"/>
      <c r="L50" s="21"/>
      <c r="M50" s="21"/>
      <c r="N50" s="21"/>
    </row>
    <row r="51" spans="1:15" ht="15" customHeight="1" x14ac:dyDescent="0.25">
      <c r="A51" s="25"/>
      <c r="B51" s="26"/>
      <c r="C51" s="26"/>
      <c r="D51" s="26"/>
      <c r="E51" s="26"/>
      <c r="F51" s="26"/>
      <c r="G51" s="26"/>
      <c r="H51" s="26"/>
    </row>
    <row r="52" spans="1:15" s="11" customFormat="1" ht="15" customHeight="1" x14ac:dyDescent="0.25">
      <c r="A52" s="27"/>
      <c r="B52" s="28"/>
      <c r="C52" s="28"/>
      <c r="D52" s="28"/>
      <c r="E52" s="28"/>
      <c r="F52" s="28"/>
      <c r="G52" s="28"/>
      <c r="H52" s="28"/>
      <c r="I52" s="15"/>
      <c r="J52" s="15"/>
      <c r="K52" s="15"/>
      <c r="L52" s="15"/>
      <c r="M52" s="15"/>
      <c r="N52" s="15"/>
      <c r="O52" s="12"/>
    </row>
    <row r="53" spans="1:15" s="11" customFormat="1" ht="15" customHeight="1" x14ac:dyDescent="0.2">
      <c r="A53" s="29"/>
      <c r="B53" s="30"/>
      <c r="C53" s="30"/>
      <c r="D53" s="30"/>
      <c r="E53" s="30"/>
      <c r="F53" s="30"/>
      <c r="G53" s="30"/>
      <c r="H53" s="30"/>
      <c r="I53" s="30"/>
      <c r="J53" s="30"/>
      <c r="K53" s="30"/>
      <c r="L53" s="30"/>
      <c r="M53" s="30"/>
      <c r="N53" s="30"/>
      <c r="O53" s="29"/>
    </row>
    <row r="54" spans="1:15" ht="15" customHeight="1" x14ac:dyDescent="0.25">
      <c r="A54" s="194"/>
      <c r="B54" s="194"/>
      <c r="C54" s="194"/>
      <c r="D54" s="194"/>
      <c r="E54" s="194"/>
      <c r="F54" s="194"/>
      <c r="G54" s="194"/>
      <c r="H54" s="194"/>
      <c r="I54" s="31"/>
      <c r="J54" s="31"/>
      <c r="K54" s="31"/>
      <c r="L54" s="31"/>
      <c r="M54" s="31"/>
      <c r="N54" s="31"/>
      <c r="O54" s="19"/>
    </row>
    <row r="57" spans="1:15" ht="15" customHeight="1" x14ac:dyDescent="0.25">
      <c r="A57" s="19"/>
      <c r="B57" s="32"/>
      <c r="C57" s="32"/>
      <c r="D57" s="32"/>
      <c r="E57" s="32"/>
      <c r="F57" s="32"/>
      <c r="G57" s="32"/>
      <c r="H57" s="32"/>
      <c r="I57" s="32"/>
      <c r="J57" s="32"/>
      <c r="K57" s="32"/>
      <c r="L57" s="32"/>
      <c r="M57" s="32"/>
      <c r="N57" s="32"/>
      <c r="O57" s="19"/>
    </row>
    <row r="58" spans="1:15" ht="15" customHeight="1" x14ac:dyDescent="0.25">
      <c r="A58" s="191"/>
      <c r="B58" s="191"/>
      <c r="C58" s="191"/>
      <c r="D58" s="191"/>
      <c r="E58" s="191"/>
      <c r="F58" s="191"/>
      <c r="G58" s="191"/>
      <c r="H58" s="191"/>
    </row>
    <row r="60" spans="1:15" ht="15" customHeight="1" x14ac:dyDescent="0.25">
      <c r="A60" s="189"/>
      <c r="B60" s="190"/>
      <c r="C60" s="20"/>
      <c r="D60" s="20"/>
      <c r="E60" s="20"/>
      <c r="F60" s="20"/>
      <c r="G60" s="20"/>
      <c r="H60" s="56"/>
      <c r="I60" s="20"/>
      <c r="J60" s="20"/>
      <c r="K60" s="20"/>
      <c r="L60" s="20"/>
      <c r="M60" s="20"/>
      <c r="N60" s="20"/>
      <c r="O60" s="33"/>
    </row>
    <row r="61" spans="1:15" ht="15" customHeight="1" x14ac:dyDescent="0.25">
      <c r="A61" s="189"/>
      <c r="B61" s="190"/>
      <c r="C61" s="34"/>
      <c r="D61" s="34"/>
      <c r="E61" s="34"/>
      <c r="F61" s="34"/>
      <c r="G61" s="34"/>
      <c r="H61" s="56"/>
      <c r="I61" s="20"/>
      <c r="J61" s="20"/>
      <c r="K61" s="20"/>
      <c r="L61" s="20"/>
      <c r="M61" s="20"/>
      <c r="N61" s="20"/>
      <c r="O61" s="33"/>
    </row>
    <row r="62" spans="1:15" ht="15" customHeight="1" x14ac:dyDescent="0.25">
      <c r="A62" s="189"/>
      <c r="B62" s="190"/>
      <c r="C62" s="34"/>
      <c r="D62" s="34"/>
      <c r="E62" s="34"/>
      <c r="F62" s="34"/>
      <c r="G62" s="34"/>
      <c r="H62" s="56"/>
      <c r="I62" s="34"/>
      <c r="J62" s="34"/>
      <c r="K62" s="34"/>
      <c r="L62" s="34"/>
      <c r="M62" s="34"/>
      <c r="N62" s="34"/>
      <c r="O62" s="33"/>
    </row>
    <row r="63" spans="1:15" ht="15" customHeight="1" x14ac:dyDescent="0.25">
      <c r="A63" s="33"/>
      <c r="B63" s="35"/>
      <c r="C63" s="35"/>
      <c r="D63" s="35"/>
      <c r="E63" s="35"/>
      <c r="F63" s="35"/>
      <c r="G63" s="35"/>
      <c r="H63" s="35"/>
      <c r="I63" s="35"/>
      <c r="J63" s="35"/>
      <c r="K63" s="35"/>
      <c r="L63" s="35"/>
      <c r="M63" s="35"/>
      <c r="N63" s="35"/>
      <c r="O63" s="33"/>
    </row>
    <row r="64" spans="1:15" ht="15" customHeight="1" x14ac:dyDescent="0.25">
      <c r="A64" s="33"/>
      <c r="B64" s="198"/>
      <c r="C64" s="198"/>
      <c r="D64" s="198"/>
      <c r="E64" s="198"/>
      <c r="F64" s="198"/>
      <c r="G64" s="198"/>
      <c r="H64" s="198"/>
      <c r="I64" s="35"/>
      <c r="J64" s="35"/>
      <c r="K64" s="35"/>
      <c r="L64" s="35"/>
      <c r="M64" s="35"/>
      <c r="N64" s="35"/>
      <c r="O64" s="33"/>
    </row>
    <row r="65" spans="1:15" ht="15" customHeight="1" x14ac:dyDescent="0.25">
      <c r="A65" s="33"/>
      <c r="B65" s="36"/>
      <c r="C65" s="36"/>
      <c r="D65" s="36"/>
      <c r="E65" s="36"/>
      <c r="F65" s="36"/>
      <c r="G65" s="36"/>
      <c r="H65" s="36"/>
      <c r="I65" s="36"/>
      <c r="J65" s="36"/>
      <c r="K65" s="36"/>
      <c r="L65" s="36"/>
      <c r="M65" s="36"/>
      <c r="N65" s="36"/>
      <c r="O65" s="33"/>
    </row>
    <row r="66" spans="1:15" ht="15" customHeight="1" x14ac:dyDescent="0.25">
      <c r="A66" s="33"/>
      <c r="B66" s="17"/>
      <c r="C66" s="17"/>
      <c r="D66" s="17"/>
      <c r="E66" s="17"/>
      <c r="F66" s="17"/>
      <c r="G66" s="17"/>
    </row>
    <row r="68" spans="1:15" ht="15" customHeight="1" x14ac:dyDescent="0.25">
      <c r="A68" s="16"/>
    </row>
    <row r="69" spans="1:15" ht="15" customHeight="1" x14ac:dyDescent="0.25">
      <c r="B69" s="37"/>
      <c r="C69" s="37"/>
      <c r="D69" s="37"/>
      <c r="E69" s="37"/>
      <c r="F69" s="37"/>
      <c r="G69" s="37"/>
    </row>
    <row r="70" spans="1:15" ht="15" customHeight="1" x14ac:dyDescent="0.25">
      <c r="B70" s="37"/>
      <c r="C70" s="37"/>
      <c r="D70" s="37"/>
      <c r="E70" s="37"/>
      <c r="F70" s="37"/>
      <c r="G70" s="37"/>
    </row>
    <row r="71" spans="1:15" ht="15" customHeight="1" x14ac:dyDescent="0.25">
      <c r="B71" s="37"/>
      <c r="C71" s="37"/>
      <c r="D71" s="37"/>
      <c r="E71" s="37"/>
      <c r="F71" s="37"/>
      <c r="G71" s="37"/>
    </row>
    <row r="72" spans="1:15" ht="15" customHeight="1" x14ac:dyDescent="0.25">
      <c r="B72" s="37"/>
      <c r="C72" s="37"/>
      <c r="D72" s="37"/>
      <c r="E72" s="37"/>
      <c r="F72" s="37"/>
      <c r="G72" s="37"/>
    </row>
    <row r="73" spans="1:15" ht="15" customHeight="1" x14ac:dyDescent="0.25">
      <c r="B73" s="37"/>
      <c r="C73" s="37"/>
      <c r="D73" s="37"/>
      <c r="E73" s="37"/>
      <c r="F73" s="37"/>
      <c r="G73" s="37"/>
    </row>
    <row r="74" spans="1:15" ht="15" customHeight="1" x14ac:dyDescent="0.25">
      <c r="B74" s="37"/>
      <c r="C74" s="37"/>
      <c r="D74" s="37"/>
      <c r="E74" s="37"/>
      <c r="F74" s="37"/>
      <c r="G74" s="37"/>
    </row>
    <row r="75" spans="1:15" ht="15" customHeight="1" x14ac:dyDescent="0.25">
      <c r="B75" s="37"/>
      <c r="C75" s="37"/>
      <c r="D75" s="37"/>
      <c r="E75" s="37"/>
      <c r="F75" s="37"/>
      <c r="G75" s="37"/>
    </row>
    <row r="76" spans="1:15" ht="15" customHeight="1" x14ac:dyDescent="0.25">
      <c r="B76" s="37"/>
      <c r="C76" s="37"/>
      <c r="D76" s="37"/>
      <c r="E76" s="37"/>
      <c r="F76" s="37"/>
      <c r="G76" s="37"/>
    </row>
    <row r="77" spans="1:15" ht="15" customHeight="1" x14ac:dyDescent="0.25">
      <c r="B77" s="37"/>
      <c r="C77" s="37"/>
      <c r="D77" s="37"/>
      <c r="E77" s="37"/>
      <c r="F77" s="37"/>
      <c r="G77" s="37"/>
    </row>
    <row r="78" spans="1:15" s="11" customFormat="1" ht="15" customHeight="1" x14ac:dyDescent="0.25">
      <c r="A78" s="12"/>
      <c r="B78" s="37"/>
      <c r="C78" s="37"/>
      <c r="D78" s="37"/>
      <c r="E78" s="37"/>
      <c r="F78" s="37"/>
      <c r="G78" s="37"/>
      <c r="H78" s="15"/>
      <c r="I78" s="15"/>
      <c r="J78" s="15"/>
      <c r="K78" s="15"/>
      <c r="L78" s="15"/>
      <c r="M78" s="15"/>
      <c r="N78" s="15"/>
      <c r="O78" s="12"/>
    </row>
    <row r="79" spans="1:15" ht="15" customHeight="1" x14ac:dyDescent="0.25">
      <c r="A79" s="194"/>
      <c r="B79" s="194"/>
      <c r="C79" s="194"/>
      <c r="D79" s="194"/>
      <c r="E79" s="194"/>
      <c r="F79" s="194"/>
      <c r="G79" s="194"/>
      <c r="H79" s="194"/>
      <c r="I79" s="194"/>
      <c r="J79" s="194"/>
      <c r="K79" s="194"/>
      <c r="L79" s="194"/>
      <c r="M79" s="194"/>
      <c r="N79" s="194"/>
      <c r="O79" s="194"/>
    </row>
    <row r="80" spans="1:15" ht="15" customHeight="1" x14ac:dyDescent="0.25">
      <c r="A80" s="195"/>
      <c r="B80" s="195"/>
      <c r="C80" s="195"/>
      <c r="D80" s="195"/>
      <c r="E80" s="195"/>
      <c r="F80" s="195"/>
      <c r="G80" s="195"/>
      <c r="H80" s="195"/>
      <c r="I80" s="195"/>
      <c r="J80" s="195"/>
      <c r="K80" s="195"/>
      <c r="L80" s="195"/>
      <c r="M80" s="195"/>
      <c r="N80" s="195"/>
      <c r="O80" s="195"/>
    </row>
    <row r="81" spans="1:15" ht="15" customHeight="1" x14ac:dyDescent="0.25">
      <c r="A81" s="195"/>
      <c r="B81" s="195"/>
      <c r="C81" s="195"/>
      <c r="D81" s="195"/>
      <c r="E81" s="195"/>
      <c r="F81" s="195"/>
      <c r="G81" s="195"/>
      <c r="H81" s="195"/>
      <c r="I81" s="195"/>
      <c r="J81" s="195"/>
      <c r="K81" s="195"/>
      <c r="L81" s="195"/>
      <c r="M81" s="195"/>
      <c r="N81" s="195"/>
      <c r="O81" s="195"/>
    </row>
    <row r="82" spans="1:15" ht="15" customHeight="1" x14ac:dyDescent="0.25">
      <c r="A82" s="195"/>
      <c r="B82" s="195"/>
      <c r="C82" s="195"/>
      <c r="D82" s="195"/>
      <c r="E82" s="195"/>
      <c r="F82" s="195"/>
      <c r="G82" s="195"/>
      <c r="H82" s="195"/>
      <c r="I82" s="195"/>
      <c r="J82" s="195"/>
      <c r="K82" s="195"/>
      <c r="L82" s="195"/>
      <c r="M82" s="195"/>
      <c r="N82" s="195"/>
      <c r="O82" s="195"/>
    </row>
    <row r="83" spans="1:15" ht="15" customHeight="1" x14ac:dyDescent="0.25">
      <c r="A83" s="19"/>
      <c r="B83" s="32"/>
      <c r="C83" s="32"/>
      <c r="D83" s="32"/>
      <c r="E83" s="32"/>
      <c r="F83" s="32"/>
      <c r="G83" s="32"/>
      <c r="H83" s="32"/>
      <c r="I83" s="32"/>
      <c r="J83" s="32"/>
      <c r="K83" s="32"/>
      <c r="L83" s="32"/>
      <c r="M83" s="32"/>
      <c r="N83" s="32"/>
      <c r="O83" s="19"/>
    </row>
    <row r="84" spans="1:15" ht="15" customHeight="1" x14ac:dyDescent="0.25">
      <c r="A84" s="38"/>
      <c r="B84" s="35"/>
      <c r="C84" s="35"/>
      <c r="D84" s="35"/>
      <c r="E84" s="35"/>
      <c r="F84" s="35"/>
      <c r="G84" s="35"/>
      <c r="H84" s="13"/>
    </row>
    <row r="85" spans="1:15" ht="15" customHeight="1" x14ac:dyDescent="0.25">
      <c r="A85" s="33"/>
      <c r="B85" s="35"/>
      <c r="C85" s="35"/>
      <c r="D85" s="35"/>
      <c r="E85" s="35"/>
      <c r="F85" s="35"/>
      <c r="G85" s="35"/>
      <c r="H85" s="17"/>
      <c r="I85" s="17"/>
      <c r="J85" s="17"/>
      <c r="K85" s="17"/>
      <c r="L85" s="17"/>
      <c r="M85" s="17"/>
      <c r="N85" s="17"/>
    </row>
    <row r="86" spans="1:15" ht="15" customHeight="1" x14ac:dyDescent="0.25">
      <c r="A86" s="33"/>
      <c r="B86" s="35"/>
      <c r="C86" s="35"/>
      <c r="D86" s="35"/>
      <c r="E86" s="35"/>
      <c r="F86" s="35"/>
      <c r="G86" s="35"/>
      <c r="H86" s="17"/>
      <c r="I86" s="17"/>
      <c r="J86" s="17"/>
      <c r="K86" s="17"/>
      <c r="L86" s="17"/>
      <c r="M86" s="17"/>
      <c r="N86" s="17"/>
    </row>
    <row r="87" spans="1:15" ht="15" customHeight="1" x14ac:dyDescent="0.25">
      <c r="A87" s="33"/>
      <c r="B87" s="35"/>
      <c r="C87" s="35"/>
      <c r="D87" s="35"/>
      <c r="E87" s="35"/>
      <c r="F87" s="35"/>
      <c r="G87" s="35"/>
      <c r="H87" s="17"/>
      <c r="I87" s="17"/>
      <c r="J87" s="17"/>
      <c r="K87" s="17"/>
      <c r="L87" s="17"/>
      <c r="M87" s="17"/>
      <c r="N87" s="17"/>
    </row>
    <row r="88" spans="1:15" ht="15" customHeight="1" x14ac:dyDescent="0.25">
      <c r="A88" s="33"/>
      <c r="B88" s="17"/>
      <c r="C88" s="17"/>
      <c r="D88" s="17"/>
      <c r="E88" s="17"/>
      <c r="F88" s="17"/>
      <c r="G88" s="17"/>
      <c r="H88" s="17"/>
      <c r="I88" s="17"/>
      <c r="J88" s="17"/>
      <c r="K88" s="17"/>
      <c r="L88" s="17"/>
      <c r="M88" s="17"/>
      <c r="N88" s="17"/>
    </row>
    <row r="89" spans="1:15" ht="15" customHeight="1" x14ac:dyDescent="0.25">
      <c r="B89" s="37"/>
      <c r="C89" s="37"/>
      <c r="D89" s="37"/>
      <c r="E89" s="37"/>
      <c r="F89" s="37"/>
      <c r="G89" s="37"/>
    </row>
    <row r="90" spans="1:15" ht="15" customHeight="1" x14ac:dyDescent="0.25">
      <c r="B90" s="37"/>
      <c r="C90" s="37"/>
      <c r="D90" s="37"/>
      <c r="E90" s="37"/>
      <c r="F90" s="37"/>
      <c r="G90" s="37"/>
    </row>
    <row r="91" spans="1:15" ht="15" customHeight="1" x14ac:dyDescent="0.25">
      <c r="B91" s="37"/>
      <c r="C91" s="37"/>
      <c r="D91" s="37"/>
      <c r="E91" s="37"/>
      <c r="F91" s="37"/>
      <c r="G91" s="37"/>
    </row>
    <row r="92" spans="1:15" ht="15" customHeight="1" x14ac:dyDescent="0.25">
      <c r="B92" s="37"/>
      <c r="C92" s="37"/>
      <c r="D92" s="37"/>
      <c r="E92" s="37"/>
      <c r="F92" s="37"/>
      <c r="G92" s="37"/>
    </row>
    <row r="93" spans="1:15" ht="15" customHeight="1" x14ac:dyDescent="0.25">
      <c r="B93" s="37"/>
      <c r="C93" s="37"/>
      <c r="D93" s="37"/>
      <c r="E93" s="37"/>
      <c r="F93" s="37"/>
      <c r="G93" s="37"/>
    </row>
    <row r="94" spans="1:15" ht="15" customHeight="1" x14ac:dyDescent="0.25">
      <c r="B94" s="37"/>
      <c r="C94" s="37"/>
      <c r="D94" s="37"/>
      <c r="E94" s="37"/>
      <c r="F94" s="37"/>
      <c r="G94" s="37"/>
    </row>
    <row r="96" spans="1:15" ht="15" customHeight="1" x14ac:dyDescent="0.25">
      <c r="B96" s="37"/>
      <c r="C96" s="37"/>
      <c r="D96" s="37"/>
      <c r="E96" s="37"/>
      <c r="F96" s="37"/>
      <c r="G96" s="37"/>
    </row>
    <row r="97" spans="2:15" ht="15" customHeight="1" x14ac:dyDescent="0.25">
      <c r="B97" s="37"/>
      <c r="C97" s="37"/>
      <c r="D97" s="37"/>
      <c r="E97" s="37"/>
      <c r="F97" s="37"/>
      <c r="G97" s="37"/>
    </row>
    <row r="98" spans="2:15" ht="15" customHeight="1" x14ac:dyDescent="0.25">
      <c r="B98" s="37"/>
      <c r="C98" s="37"/>
      <c r="D98" s="37"/>
      <c r="E98" s="37"/>
      <c r="F98" s="37"/>
      <c r="G98" s="37"/>
    </row>
    <row r="99" spans="2:15" ht="15" customHeight="1" x14ac:dyDescent="0.25">
      <c r="B99" s="37"/>
      <c r="C99" s="37"/>
      <c r="D99" s="37"/>
      <c r="E99" s="37"/>
      <c r="F99" s="37"/>
      <c r="G99" s="37"/>
    </row>
    <row r="100" spans="2:15" ht="15" customHeight="1" x14ac:dyDescent="0.25">
      <c r="B100" s="37"/>
      <c r="C100" s="37"/>
      <c r="D100" s="37"/>
      <c r="E100" s="37"/>
      <c r="F100" s="37"/>
      <c r="G100" s="37"/>
    </row>
    <row r="101" spans="2:15" ht="15" customHeight="1" x14ac:dyDescent="0.25">
      <c r="B101" s="37"/>
      <c r="C101" s="37"/>
      <c r="D101" s="37"/>
      <c r="E101" s="37"/>
      <c r="F101" s="37"/>
      <c r="G101" s="37"/>
    </row>
    <row r="102" spans="2:15" ht="15" customHeight="1" x14ac:dyDescent="0.25">
      <c r="B102" s="37"/>
      <c r="C102" s="37"/>
      <c r="D102" s="37"/>
      <c r="E102" s="37"/>
      <c r="F102" s="37"/>
      <c r="G102" s="37"/>
    </row>
    <row r="103" spans="2:15" ht="15" customHeight="1" x14ac:dyDescent="0.25">
      <c r="B103" s="37"/>
      <c r="C103" s="37"/>
      <c r="D103" s="37"/>
      <c r="E103" s="37"/>
      <c r="F103" s="37"/>
      <c r="G103" s="37"/>
    </row>
    <row r="104" spans="2:15" ht="15" customHeight="1" x14ac:dyDescent="0.25">
      <c r="B104" s="37"/>
      <c r="C104" s="37"/>
      <c r="D104" s="37"/>
      <c r="E104" s="37"/>
      <c r="F104" s="37"/>
      <c r="G104" s="37"/>
    </row>
    <row r="105" spans="2:15" ht="15" customHeight="1" x14ac:dyDescent="0.25">
      <c r="B105" s="37"/>
      <c r="C105" s="37"/>
      <c r="D105" s="37"/>
      <c r="E105" s="37"/>
      <c r="F105" s="37"/>
      <c r="G105" s="37"/>
    </row>
    <row r="106" spans="2:15" ht="15" customHeight="1" x14ac:dyDescent="0.25">
      <c r="B106" s="37"/>
      <c r="C106" s="37"/>
      <c r="D106" s="37"/>
      <c r="E106" s="37"/>
      <c r="F106" s="37"/>
      <c r="G106" s="37"/>
    </row>
    <row r="107" spans="2:15" ht="15" customHeight="1" x14ac:dyDescent="0.25">
      <c r="B107" s="37"/>
      <c r="C107" s="37"/>
      <c r="D107" s="37"/>
      <c r="E107" s="37"/>
      <c r="F107" s="37"/>
      <c r="G107" s="37"/>
    </row>
    <row r="108" spans="2:15" ht="15" customHeight="1" x14ac:dyDescent="0.25">
      <c r="B108" s="37"/>
      <c r="C108" s="37"/>
      <c r="D108" s="37"/>
      <c r="E108" s="37"/>
      <c r="F108" s="37"/>
      <c r="G108" s="37"/>
    </row>
    <row r="109" spans="2:15" ht="15" customHeight="1" x14ac:dyDescent="0.25">
      <c r="B109" s="37"/>
      <c r="C109" s="37"/>
      <c r="D109" s="37"/>
      <c r="E109" s="37"/>
      <c r="F109" s="37"/>
      <c r="G109" s="37"/>
    </row>
    <row r="110" spans="2:15" ht="15" customHeight="1" x14ac:dyDescent="0.25">
      <c r="H110" s="39"/>
      <c r="I110" s="39"/>
      <c r="J110" s="39"/>
      <c r="K110" s="39"/>
      <c r="L110" s="39"/>
      <c r="M110" s="39"/>
      <c r="N110" s="39"/>
    </row>
    <row r="111" spans="2:15" ht="15" customHeight="1" x14ac:dyDescent="0.25">
      <c r="B111" s="37"/>
      <c r="C111" s="37"/>
      <c r="D111" s="37"/>
      <c r="E111" s="37"/>
      <c r="F111" s="37"/>
      <c r="G111" s="37"/>
      <c r="H111" s="200"/>
      <c r="I111" s="200"/>
      <c r="J111" s="200"/>
      <c r="K111" s="200"/>
      <c r="L111" s="200"/>
      <c r="M111" s="200"/>
      <c r="N111" s="200"/>
      <c r="O111" s="200"/>
    </row>
    <row r="112" spans="2:15" ht="15" customHeight="1" x14ac:dyDescent="0.25">
      <c r="B112" s="37"/>
      <c r="C112" s="37"/>
      <c r="D112" s="37"/>
      <c r="E112" s="37"/>
      <c r="F112" s="37"/>
      <c r="G112" s="37"/>
      <c r="H112" s="200"/>
      <c r="I112" s="200"/>
      <c r="J112" s="200"/>
      <c r="K112" s="200"/>
      <c r="L112" s="200"/>
      <c r="M112" s="200"/>
      <c r="N112" s="200"/>
      <c r="O112" s="200"/>
    </row>
    <row r="113" spans="2:15" ht="15" customHeight="1" x14ac:dyDescent="0.25">
      <c r="H113" s="200"/>
      <c r="I113" s="200"/>
      <c r="J113" s="200"/>
      <c r="K113" s="200"/>
      <c r="L113" s="200"/>
      <c r="M113" s="200"/>
      <c r="N113" s="200"/>
      <c r="O113" s="200"/>
    </row>
    <row r="114" spans="2:15" ht="15" customHeight="1" x14ac:dyDescent="0.25">
      <c r="H114" s="200"/>
      <c r="I114" s="200"/>
      <c r="J114" s="200"/>
      <c r="K114" s="200"/>
      <c r="L114" s="200"/>
      <c r="M114" s="200"/>
      <c r="N114" s="200"/>
      <c r="O114" s="200"/>
    </row>
    <row r="115" spans="2:15" ht="15" customHeight="1" x14ac:dyDescent="0.25">
      <c r="H115" s="200"/>
      <c r="I115" s="200"/>
      <c r="J115" s="200"/>
      <c r="K115" s="200"/>
      <c r="L115" s="200"/>
      <c r="M115" s="200"/>
      <c r="N115" s="200"/>
      <c r="O115" s="200"/>
    </row>
    <row r="116" spans="2:15" ht="15" customHeight="1" x14ac:dyDescent="0.25">
      <c r="H116" s="200"/>
      <c r="I116" s="200"/>
      <c r="J116" s="200"/>
      <c r="K116" s="200"/>
      <c r="L116" s="200"/>
      <c r="M116" s="200"/>
      <c r="N116" s="200"/>
      <c r="O116" s="200"/>
    </row>
    <row r="117" spans="2:15" ht="15" customHeight="1" x14ac:dyDescent="0.25">
      <c r="H117" s="200"/>
      <c r="I117" s="200"/>
      <c r="J117" s="200"/>
      <c r="K117" s="200"/>
      <c r="L117" s="200"/>
      <c r="M117" s="200"/>
      <c r="N117" s="200"/>
      <c r="O117" s="200"/>
    </row>
    <row r="118" spans="2:15" ht="15" customHeight="1" x14ac:dyDescent="0.25">
      <c r="H118" s="200"/>
      <c r="I118" s="200"/>
      <c r="J118" s="200"/>
      <c r="K118" s="200"/>
      <c r="L118" s="200"/>
      <c r="M118" s="200"/>
      <c r="N118" s="200"/>
      <c r="O118" s="200"/>
    </row>
    <row r="119" spans="2:15" ht="15" customHeight="1" x14ac:dyDescent="0.25">
      <c r="H119" s="200"/>
      <c r="I119" s="200"/>
      <c r="J119" s="200"/>
      <c r="K119" s="200"/>
      <c r="L119" s="200"/>
      <c r="M119" s="200"/>
      <c r="N119" s="200"/>
      <c r="O119" s="200"/>
    </row>
    <row r="120" spans="2:15" ht="15" customHeight="1" x14ac:dyDescent="0.25">
      <c r="H120" s="200"/>
      <c r="I120" s="200"/>
      <c r="J120" s="200"/>
      <c r="K120" s="200"/>
      <c r="L120" s="200"/>
      <c r="M120" s="200"/>
      <c r="N120" s="200"/>
      <c r="O120" s="200"/>
    </row>
    <row r="121" spans="2:15" ht="15" customHeight="1" x14ac:dyDescent="0.25">
      <c r="H121" s="200"/>
      <c r="I121" s="200"/>
      <c r="J121" s="200"/>
      <c r="K121" s="200"/>
      <c r="L121" s="200"/>
      <c r="M121" s="200"/>
      <c r="N121" s="200"/>
      <c r="O121" s="200"/>
    </row>
    <row r="122" spans="2:15" ht="15" customHeight="1" x14ac:dyDescent="0.25">
      <c r="H122" s="200"/>
      <c r="I122" s="200"/>
      <c r="J122" s="200"/>
      <c r="K122" s="200"/>
      <c r="L122" s="200"/>
      <c r="M122" s="200"/>
      <c r="N122" s="200"/>
      <c r="O122" s="200"/>
    </row>
    <row r="123" spans="2:15" ht="15" customHeight="1" x14ac:dyDescent="0.25">
      <c r="H123" s="200"/>
      <c r="I123" s="200"/>
      <c r="J123" s="200"/>
      <c r="K123" s="200"/>
      <c r="L123" s="200"/>
      <c r="M123" s="200"/>
      <c r="N123" s="200"/>
      <c r="O123" s="200"/>
    </row>
    <row r="125" spans="2:15" ht="15" customHeight="1" x14ac:dyDescent="0.25">
      <c r="B125" s="37"/>
      <c r="C125" s="37"/>
      <c r="D125" s="37"/>
      <c r="E125" s="37"/>
      <c r="F125" s="37"/>
      <c r="G125" s="37"/>
    </row>
    <row r="126" spans="2:15" ht="15" customHeight="1" x14ac:dyDescent="0.25">
      <c r="B126" s="37"/>
      <c r="C126" s="37"/>
      <c r="D126" s="37"/>
      <c r="E126" s="37"/>
      <c r="F126" s="37"/>
      <c r="G126" s="37"/>
      <c r="H126" s="199"/>
      <c r="I126" s="199"/>
      <c r="J126" s="199"/>
      <c r="K126" s="199"/>
      <c r="L126" s="199"/>
      <c r="M126" s="199"/>
      <c r="N126" s="199"/>
      <c r="O126" s="199"/>
    </row>
    <row r="127" spans="2:15" ht="15" customHeight="1" x14ac:dyDescent="0.25">
      <c r="H127" s="18"/>
      <c r="I127" s="18"/>
      <c r="J127" s="18"/>
      <c r="K127" s="18"/>
      <c r="L127" s="18"/>
      <c r="M127" s="18"/>
      <c r="N127" s="18"/>
    </row>
    <row r="128" spans="2:15" ht="15" customHeight="1" x14ac:dyDescent="0.25">
      <c r="B128" s="37"/>
      <c r="C128" s="37"/>
      <c r="D128" s="37"/>
      <c r="E128" s="37"/>
      <c r="F128" s="37"/>
      <c r="G128" s="37"/>
    </row>
    <row r="129" spans="1:15" ht="15" customHeight="1" x14ac:dyDescent="0.25">
      <c r="B129" s="37"/>
      <c r="C129" s="37"/>
      <c r="D129" s="37"/>
      <c r="E129" s="37"/>
      <c r="F129" s="37"/>
      <c r="G129" s="37"/>
    </row>
    <row r="130" spans="1:15" ht="15" customHeight="1" x14ac:dyDescent="0.25">
      <c r="B130" s="37"/>
      <c r="C130" s="37"/>
      <c r="D130" s="37"/>
      <c r="E130" s="37"/>
      <c r="F130" s="37"/>
      <c r="G130" s="37"/>
    </row>
    <row r="131" spans="1:15" ht="15" customHeight="1" x14ac:dyDescent="0.25">
      <c r="B131" s="37"/>
      <c r="C131" s="37"/>
      <c r="D131" s="37"/>
      <c r="E131" s="37"/>
      <c r="F131" s="37"/>
      <c r="G131" s="37"/>
    </row>
    <row r="132" spans="1:15" ht="15" customHeight="1" x14ac:dyDescent="0.25">
      <c r="B132" s="37"/>
      <c r="C132" s="37"/>
      <c r="D132" s="37"/>
      <c r="E132" s="37"/>
      <c r="F132" s="37"/>
      <c r="G132" s="37"/>
    </row>
    <row r="133" spans="1:15" ht="15" customHeight="1" x14ac:dyDescent="0.25">
      <c r="B133" s="37"/>
      <c r="C133" s="37"/>
      <c r="D133" s="37"/>
      <c r="E133" s="37"/>
      <c r="F133" s="37"/>
      <c r="G133" s="37"/>
    </row>
    <row r="134" spans="1:15" ht="15" customHeight="1" x14ac:dyDescent="0.25">
      <c r="B134" s="37"/>
      <c r="C134" s="37"/>
      <c r="D134" s="37"/>
      <c r="E134" s="37"/>
      <c r="F134" s="37"/>
      <c r="G134" s="37"/>
    </row>
    <row r="135" spans="1:15" ht="15" customHeight="1" x14ac:dyDescent="0.25">
      <c r="B135" s="37"/>
      <c r="C135" s="37"/>
      <c r="D135" s="37"/>
      <c r="E135" s="37"/>
      <c r="F135" s="37"/>
      <c r="G135" s="37"/>
    </row>
    <row r="136" spans="1:15" ht="15" customHeight="1" x14ac:dyDescent="0.25">
      <c r="B136" s="37"/>
      <c r="C136" s="37"/>
      <c r="D136" s="37"/>
      <c r="E136" s="37"/>
      <c r="F136" s="37"/>
      <c r="G136" s="37"/>
    </row>
    <row r="137" spans="1:15" s="11" customFormat="1" ht="15" customHeight="1" x14ac:dyDescent="0.25">
      <c r="A137" s="12"/>
      <c r="B137" s="37"/>
      <c r="C137" s="37"/>
      <c r="D137" s="37"/>
      <c r="E137" s="37"/>
      <c r="F137" s="37"/>
      <c r="G137" s="37"/>
      <c r="H137" s="15"/>
      <c r="I137" s="15"/>
      <c r="J137" s="15"/>
      <c r="K137" s="15"/>
      <c r="L137" s="15"/>
      <c r="M137" s="15"/>
      <c r="N137" s="15"/>
      <c r="O137" s="12"/>
    </row>
    <row r="138" spans="1:15" ht="15" customHeight="1" x14ac:dyDescent="0.25">
      <c r="A138" s="194"/>
      <c r="B138" s="194"/>
      <c r="C138" s="194"/>
      <c r="D138" s="194"/>
      <c r="E138" s="194"/>
      <c r="F138" s="194"/>
      <c r="G138" s="194"/>
      <c r="H138" s="194"/>
      <c r="I138" s="194"/>
      <c r="J138" s="194"/>
      <c r="K138" s="194"/>
      <c r="L138" s="194"/>
      <c r="M138" s="194"/>
      <c r="N138" s="194"/>
      <c r="O138" s="194"/>
    </row>
    <row r="139" spans="1:15" ht="15" customHeight="1" x14ac:dyDescent="0.25">
      <c r="A139" s="195"/>
      <c r="B139" s="195"/>
      <c r="C139" s="195"/>
      <c r="D139" s="195"/>
      <c r="E139" s="195"/>
      <c r="F139" s="195"/>
      <c r="G139" s="195"/>
      <c r="H139" s="195"/>
      <c r="I139" s="195"/>
      <c r="J139" s="195"/>
      <c r="K139" s="195"/>
      <c r="L139" s="195"/>
      <c r="M139" s="195"/>
      <c r="N139" s="195"/>
      <c r="O139" s="195"/>
    </row>
    <row r="140" spans="1:15" ht="15" customHeight="1" x14ac:dyDescent="0.25">
      <c r="A140" s="195"/>
      <c r="B140" s="195"/>
      <c r="C140" s="195"/>
      <c r="D140" s="195"/>
      <c r="E140" s="195"/>
      <c r="F140" s="195"/>
      <c r="G140" s="195"/>
      <c r="H140" s="195"/>
      <c r="I140" s="195"/>
      <c r="J140" s="195"/>
      <c r="K140" s="195"/>
      <c r="L140" s="195"/>
      <c r="M140" s="195"/>
      <c r="N140" s="195"/>
      <c r="O140" s="195"/>
    </row>
    <row r="141" spans="1:15" ht="15" customHeight="1" x14ac:dyDescent="0.25">
      <c r="A141" s="195"/>
      <c r="B141" s="195"/>
      <c r="C141" s="195"/>
      <c r="D141" s="195"/>
      <c r="E141" s="195"/>
      <c r="F141" s="195"/>
      <c r="G141" s="195"/>
      <c r="H141" s="195"/>
      <c r="I141" s="195"/>
      <c r="J141" s="195"/>
      <c r="K141" s="195"/>
      <c r="L141" s="195"/>
      <c r="M141" s="195"/>
      <c r="N141" s="195"/>
      <c r="O141" s="195"/>
    </row>
    <row r="142" spans="1:15" ht="15" customHeight="1" x14ac:dyDescent="0.25">
      <c r="A142" s="19"/>
      <c r="B142" s="32"/>
      <c r="C142" s="32"/>
      <c r="D142" s="32"/>
      <c r="E142" s="32"/>
      <c r="F142" s="32"/>
      <c r="G142" s="32"/>
      <c r="H142" s="32"/>
      <c r="I142" s="32"/>
      <c r="J142" s="32"/>
      <c r="K142" s="32"/>
      <c r="L142" s="32"/>
      <c r="M142" s="32"/>
      <c r="N142" s="32"/>
      <c r="O142" s="19"/>
    </row>
    <row r="143" spans="1:15" ht="15" customHeight="1" x14ac:dyDescent="0.25">
      <c r="A143" s="38"/>
      <c r="B143" s="17"/>
      <c r="C143" s="17"/>
      <c r="D143" s="17"/>
      <c r="E143" s="17"/>
      <c r="F143" s="17"/>
      <c r="G143" s="17"/>
      <c r="H143" s="17"/>
      <c r="I143" s="35"/>
      <c r="J143" s="35"/>
      <c r="K143" s="35"/>
      <c r="L143" s="35"/>
      <c r="M143" s="35"/>
      <c r="N143" s="35"/>
    </row>
    <row r="144" spans="1:15" ht="15" customHeight="1" x14ac:dyDescent="0.25">
      <c r="A144" s="33"/>
      <c r="B144" s="17"/>
      <c r="C144" s="17"/>
      <c r="D144" s="17"/>
      <c r="E144" s="17"/>
      <c r="F144" s="17"/>
      <c r="G144" s="17"/>
      <c r="H144" s="17"/>
      <c r="I144" s="17"/>
      <c r="J144" s="17"/>
      <c r="K144" s="17"/>
      <c r="L144" s="17"/>
      <c r="M144" s="17"/>
      <c r="N144" s="17"/>
    </row>
    <row r="145" spans="1:15" ht="15" customHeight="1" x14ac:dyDescent="0.25">
      <c r="A145" s="33"/>
      <c r="B145" s="17"/>
      <c r="C145" s="17"/>
      <c r="D145" s="17"/>
      <c r="E145" s="17"/>
      <c r="F145" s="17"/>
      <c r="G145" s="17"/>
      <c r="H145" s="17"/>
      <c r="I145" s="17"/>
      <c r="J145" s="17"/>
      <c r="K145" s="17"/>
      <c r="L145" s="17"/>
      <c r="M145" s="17"/>
      <c r="N145" s="17"/>
    </row>
    <row r="146" spans="1:15" ht="15" customHeight="1" x14ac:dyDescent="0.25">
      <c r="A146" s="33"/>
      <c r="B146" s="17"/>
      <c r="C146" s="17"/>
      <c r="D146" s="17"/>
      <c r="E146" s="17"/>
      <c r="F146" s="17"/>
      <c r="G146" s="17"/>
      <c r="H146" s="17"/>
      <c r="I146" s="17"/>
      <c r="J146" s="17"/>
      <c r="K146" s="17"/>
      <c r="L146" s="17"/>
      <c r="M146" s="17"/>
      <c r="N146" s="17"/>
      <c r="O146" s="40"/>
    </row>
    <row r="148" spans="1:15" ht="15" customHeight="1" x14ac:dyDescent="0.25">
      <c r="B148" s="37"/>
      <c r="C148" s="37"/>
      <c r="D148" s="37"/>
      <c r="E148" s="37"/>
      <c r="F148" s="37"/>
      <c r="G148" s="37"/>
      <c r="H148" s="197"/>
      <c r="I148" s="197"/>
      <c r="J148" s="197"/>
      <c r="K148" s="197"/>
      <c r="L148" s="197"/>
      <c r="M148" s="197"/>
      <c r="N148" s="197"/>
      <c r="O148" s="197"/>
    </row>
    <row r="149" spans="1:15" ht="15" customHeight="1" x14ac:dyDescent="0.25">
      <c r="B149" s="37"/>
      <c r="C149" s="37"/>
      <c r="D149" s="37"/>
      <c r="E149" s="37"/>
      <c r="F149" s="37"/>
      <c r="G149" s="37"/>
      <c r="H149" s="197"/>
      <c r="I149" s="197"/>
      <c r="J149" s="197"/>
      <c r="K149" s="197"/>
      <c r="L149" s="197"/>
      <c r="M149" s="197"/>
      <c r="N149" s="197"/>
      <c r="O149" s="197"/>
    </row>
    <row r="150" spans="1:15" ht="15" customHeight="1" x14ac:dyDescent="0.25">
      <c r="A150" s="33"/>
      <c r="B150" s="17"/>
      <c r="C150" s="17"/>
      <c r="D150" s="17"/>
      <c r="E150" s="17"/>
      <c r="F150" s="17"/>
      <c r="G150" s="17"/>
      <c r="H150" s="197"/>
      <c r="I150" s="197"/>
      <c r="J150" s="197"/>
      <c r="K150" s="197"/>
      <c r="L150" s="197"/>
      <c r="M150" s="197"/>
      <c r="N150" s="197"/>
      <c r="O150" s="197"/>
    </row>
    <row r="151" spans="1:15" ht="15" customHeight="1" x14ac:dyDescent="0.25">
      <c r="A151" s="33"/>
      <c r="B151" s="17"/>
      <c r="C151" s="17"/>
      <c r="D151" s="17"/>
      <c r="E151" s="17"/>
      <c r="F151" s="17"/>
      <c r="G151" s="17"/>
      <c r="H151" s="197"/>
      <c r="I151" s="197"/>
      <c r="J151" s="197"/>
      <c r="K151" s="197"/>
      <c r="L151" s="197"/>
      <c r="M151" s="197"/>
      <c r="N151" s="197"/>
      <c r="O151" s="197"/>
    </row>
    <row r="152" spans="1:15" ht="15" customHeight="1" x14ac:dyDescent="0.25">
      <c r="B152" s="37"/>
      <c r="C152" s="37"/>
      <c r="D152" s="37"/>
      <c r="E152" s="37"/>
      <c r="F152" s="37"/>
      <c r="G152" s="37"/>
      <c r="H152" s="196"/>
      <c r="I152" s="196"/>
      <c r="J152" s="196"/>
      <c r="K152" s="196"/>
      <c r="L152" s="196"/>
      <c r="M152" s="196"/>
      <c r="N152" s="196"/>
      <c r="O152" s="196"/>
    </row>
    <row r="153" spans="1:15" ht="15" customHeight="1" x14ac:dyDescent="0.25">
      <c r="B153" s="37"/>
      <c r="C153" s="37"/>
      <c r="D153" s="37"/>
      <c r="E153" s="37"/>
      <c r="F153" s="37"/>
      <c r="G153" s="37"/>
      <c r="H153" s="196"/>
      <c r="I153" s="196"/>
      <c r="J153" s="196"/>
      <c r="K153" s="196"/>
      <c r="L153" s="196"/>
      <c r="M153" s="196"/>
      <c r="N153" s="196"/>
      <c r="O153" s="196"/>
    </row>
    <row r="154" spans="1:15" ht="15" customHeight="1" x14ac:dyDescent="0.25">
      <c r="A154" s="33"/>
      <c r="B154" s="17"/>
      <c r="C154" s="17"/>
      <c r="D154" s="17"/>
      <c r="E154" s="17"/>
      <c r="F154" s="17"/>
      <c r="G154" s="17"/>
      <c r="H154" s="196"/>
      <c r="I154" s="196"/>
      <c r="J154" s="196"/>
      <c r="K154" s="196"/>
      <c r="L154" s="196"/>
      <c r="M154" s="196"/>
      <c r="N154" s="196"/>
      <c r="O154" s="196"/>
    </row>
    <row r="155" spans="1:15" ht="15" customHeight="1" x14ac:dyDescent="0.25">
      <c r="A155" s="33"/>
      <c r="B155" s="17"/>
      <c r="C155" s="17"/>
      <c r="D155" s="17"/>
      <c r="E155" s="17"/>
      <c r="F155" s="17"/>
      <c r="G155" s="17"/>
      <c r="H155" s="196"/>
      <c r="I155" s="196"/>
      <c r="J155" s="196"/>
      <c r="K155" s="196"/>
      <c r="L155" s="196"/>
      <c r="M155" s="196"/>
      <c r="N155" s="196"/>
      <c r="O155" s="196"/>
    </row>
    <row r="156" spans="1:15" ht="15" customHeight="1" x14ac:dyDescent="0.25">
      <c r="A156" s="33"/>
      <c r="B156" s="17"/>
      <c r="C156" s="17"/>
      <c r="D156" s="17"/>
      <c r="E156" s="17"/>
      <c r="F156" s="17"/>
      <c r="G156" s="17"/>
      <c r="H156" s="196"/>
      <c r="I156" s="196"/>
      <c r="J156" s="196"/>
      <c r="K156" s="196"/>
      <c r="L156" s="196"/>
      <c r="M156" s="196"/>
      <c r="N156" s="196"/>
      <c r="O156" s="196"/>
    </row>
    <row r="157" spans="1:15" ht="15" customHeight="1" x14ac:dyDescent="0.25">
      <c r="A157" s="33"/>
      <c r="B157" s="17"/>
      <c r="C157" s="17"/>
      <c r="D157" s="17"/>
      <c r="E157" s="17"/>
      <c r="F157" s="17"/>
      <c r="G157" s="17"/>
      <c r="H157" s="196"/>
      <c r="I157" s="196"/>
      <c r="J157" s="196"/>
      <c r="K157" s="196"/>
      <c r="L157" s="196"/>
      <c r="M157" s="196"/>
      <c r="N157" s="196"/>
      <c r="O157" s="196"/>
    </row>
    <row r="158" spans="1:15" ht="15" customHeight="1" x14ac:dyDescent="0.25">
      <c r="A158" s="33"/>
      <c r="B158" s="17"/>
      <c r="C158" s="17"/>
      <c r="D158" s="17"/>
      <c r="E158" s="17"/>
      <c r="F158" s="17"/>
      <c r="G158" s="17"/>
      <c r="H158" s="196"/>
      <c r="I158" s="196"/>
      <c r="J158" s="196"/>
      <c r="K158" s="196"/>
      <c r="L158" s="196"/>
      <c r="M158" s="196"/>
      <c r="N158" s="196"/>
      <c r="O158" s="196"/>
    </row>
    <row r="159" spans="1:15" ht="15" customHeight="1" x14ac:dyDescent="0.25">
      <c r="A159" s="33"/>
      <c r="B159" s="17"/>
      <c r="C159" s="17"/>
      <c r="D159" s="17"/>
      <c r="E159" s="17"/>
      <c r="F159" s="17"/>
      <c r="G159" s="17"/>
      <c r="H159" s="196"/>
      <c r="I159" s="196"/>
      <c r="J159" s="196"/>
      <c r="K159" s="196"/>
      <c r="L159" s="196"/>
      <c r="M159" s="196"/>
      <c r="N159" s="196"/>
      <c r="O159" s="196"/>
    </row>
    <row r="160" spans="1:15" ht="15" customHeight="1" x14ac:dyDescent="0.25">
      <c r="A160" s="33"/>
      <c r="B160" s="17"/>
      <c r="C160" s="17"/>
      <c r="D160" s="17"/>
      <c r="E160" s="17"/>
      <c r="F160" s="17"/>
      <c r="G160" s="17"/>
      <c r="H160" s="18"/>
      <c r="I160" s="18"/>
      <c r="J160" s="18"/>
      <c r="K160" s="18"/>
      <c r="L160" s="18"/>
      <c r="M160" s="18"/>
      <c r="N160" s="18"/>
      <c r="O160" s="40"/>
    </row>
    <row r="161" spans="1:7" ht="15" customHeight="1" x14ac:dyDescent="0.25">
      <c r="B161" s="37"/>
      <c r="C161" s="37"/>
      <c r="D161" s="37"/>
      <c r="E161" s="37"/>
      <c r="F161" s="37"/>
      <c r="G161" s="37"/>
    </row>
    <row r="162" spans="1:7" ht="15" customHeight="1" x14ac:dyDescent="0.25">
      <c r="B162" s="37"/>
      <c r="C162" s="37"/>
      <c r="D162" s="37"/>
      <c r="E162" s="37"/>
      <c r="F162" s="37"/>
      <c r="G162" s="37"/>
    </row>
    <row r="163" spans="1:7" ht="15" customHeight="1" x14ac:dyDescent="0.25">
      <c r="B163" s="37"/>
      <c r="C163" s="37"/>
      <c r="D163" s="37"/>
      <c r="E163" s="37"/>
      <c r="F163" s="37"/>
      <c r="G163" s="37"/>
    </row>
    <row r="164" spans="1:7" ht="15" customHeight="1" x14ac:dyDescent="0.25">
      <c r="B164" s="37"/>
      <c r="C164" s="37"/>
      <c r="D164" s="37"/>
      <c r="E164" s="37"/>
      <c r="F164" s="37"/>
      <c r="G164" s="37"/>
    </row>
    <row r="165" spans="1:7" ht="15" customHeight="1" x14ac:dyDescent="0.25">
      <c r="B165" s="37"/>
      <c r="C165" s="37"/>
      <c r="D165" s="37"/>
      <c r="E165" s="37"/>
      <c r="F165" s="37"/>
      <c r="G165" s="37"/>
    </row>
    <row r="166" spans="1:7" ht="15" customHeight="1" x14ac:dyDescent="0.25">
      <c r="B166" s="37"/>
      <c r="C166" s="37"/>
      <c r="D166" s="37"/>
      <c r="E166" s="37"/>
      <c r="F166" s="37"/>
      <c r="G166" s="37"/>
    </row>
    <row r="167" spans="1:7" ht="15" customHeight="1" x14ac:dyDescent="0.25">
      <c r="B167" s="37"/>
      <c r="C167" s="37"/>
      <c r="D167" s="37"/>
      <c r="E167" s="37"/>
      <c r="F167" s="37"/>
      <c r="G167" s="37"/>
    </row>
    <row r="168" spans="1:7" ht="15" customHeight="1" x14ac:dyDescent="0.25">
      <c r="B168" s="37"/>
      <c r="C168" s="37"/>
      <c r="D168" s="37"/>
      <c r="E168" s="37"/>
      <c r="F168" s="37"/>
      <c r="G168" s="37"/>
    </row>
    <row r="169" spans="1:7" ht="15" customHeight="1" x14ac:dyDescent="0.25">
      <c r="B169" s="37"/>
      <c r="C169" s="37"/>
      <c r="D169" s="37"/>
      <c r="E169" s="37"/>
      <c r="F169" s="37"/>
      <c r="G169" s="37"/>
    </row>
    <row r="170" spans="1:7" ht="15" customHeight="1" x14ac:dyDescent="0.25">
      <c r="B170" s="37"/>
      <c r="C170" s="37"/>
      <c r="D170" s="37"/>
      <c r="E170" s="37"/>
      <c r="F170" s="37"/>
      <c r="G170" s="37"/>
    </row>
    <row r="171" spans="1:7" ht="15" customHeight="1" x14ac:dyDescent="0.25">
      <c r="B171" s="37"/>
      <c r="C171" s="37"/>
      <c r="D171" s="37"/>
      <c r="E171" s="37"/>
      <c r="F171" s="37"/>
      <c r="G171" s="37"/>
    </row>
    <row r="172" spans="1:7" ht="15" customHeight="1" x14ac:dyDescent="0.25">
      <c r="B172" s="37"/>
      <c r="C172" s="37"/>
      <c r="D172" s="37"/>
      <c r="E172" s="37"/>
      <c r="F172" s="37"/>
      <c r="G172" s="37"/>
    </row>
    <row r="173" spans="1:7" ht="15" customHeight="1" x14ac:dyDescent="0.25">
      <c r="A173" s="16"/>
      <c r="B173" s="37"/>
      <c r="C173" s="37"/>
      <c r="D173" s="37"/>
      <c r="E173" s="37"/>
      <c r="F173" s="37"/>
      <c r="G173" s="37"/>
    </row>
    <row r="174" spans="1:7" ht="15" customHeight="1" x14ac:dyDescent="0.25">
      <c r="B174" s="37"/>
      <c r="C174" s="37"/>
      <c r="D174" s="37"/>
      <c r="E174" s="37"/>
      <c r="F174" s="37"/>
      <c r="G174" s="37"/>
    </row>
    <row r="175" spans="1:7" ht="15" customHeight="1" x14ac:dyDescent="0.25">
      <c r="B175" s="37"/>
      <c r="C175" s="37"/>
      <c r="D175" s="37"/>
      <c r="E175" s="37"/>
      <c r="F175" s="37"/>
      <c r="G175" s="37"/>
    </row>
    <row r="176" spans="1:7" ht="15" customHeight="1" x14ac:dyDescent="0.25">
      <c r="B176" s="37"/>
      <c r="C176" s="37"/>
      <c r="D176" s="37"/>
      <c r="E176" s="37"/>
      <c r="F176" s="37"/>
      <c r="G176" s="37"/>
    </row>
    <row r="177" spans="1:15" ht="15" customHeight="1" x14ac:dyDescent="0.25">
      <c r="B177" s="37"/>
      <c r="C177" s="37"/>
      <c r="D177" s="37"/>
      <c r="E177" s="37"/>
      <c r="F177" s="37"/>
      <c r="G177" s="37"/>
    </row>
    <row r="178" spans="1:15" ht="15" customHeight="1" x14ac:dyDescent="0.25">
      <c r="B178" s="37"/>
      <c r="C178" s="37"/>
      <c r="D178" s="37"/>
      <c r="E178" s="37"/>
      <c r="F178" s="37"/>
      <c r="G178" s="37"/>
    </row>
    <row r="179" spans="1:15" ht="15" customHeight="1" x14ac:dyDescent="0.25">
      <c r="B179" s="37"/>
      <c r="C179" s="37"/>
      <c r="D179" s="37"/>
      <c r="E179" s="37"/>
      <c r="F179" s="37"/>
      <c r="G179" s="37"/>
    </row>
    <row r="180" spans="1:15" ht="15" customHeight="1" x14ac:dyDescent="0.25">
      <c r="B180" s="37"/>
      <c r="C180" s="37"/>
      <c r="D180" s="37"/>
      <c r="E180" s="37"/>
      <c r="F180" s="37"/>
      <c r="G180" s="37"/>
    </row>
    <row r="181" spans="1:15" ht="15" customHeight="1" x14ac:dyDescent="0.25">
      <c r="B181" s="37"/>
      <c r="C181" s="37"/>
      <c r="D181" s="37"/>
      <c r="E181" s="37"/>
      <c r="F181" s="37"/>
      <c r="G181" s="37"/>
    </row>
    <row r="183" spans="1:15" ht="15" customHeight="1" x14ac:dyDescent="0.25">
      <c r="A183" s="195"/>
      <c r="B183" s="195"/>
      <c r="C183" s="195"/>
      <c r="D183" s="195"/>
      <c r="E183" s="195"/>
      <c r="F183" s="195"/>
      <c r="G183" s="195"/>
      <c r="H183" s="195"/>
      <c r="I183" s="195"/>
      <c r="J183" s="195"/>
      <c r="K183" s="195"/>
      <c r="L183" s="195"/>
      <c r="M183" s="195"/>
      <c r="N183" s="195"/>
      <c r="O183" s="195"/>
    </row>
    <row r="184" spans="1:15" ht="15" customHeight="1" x14ac:dyDescent="0.25">
      <c r="A184" s="195"/>
      <c r="B184" s="195"/>
      <c r="C184" s="195"/>
      <c r="D184" s="195"/>
      <c r="E184" s="195"/>
      <c r="F184" s="195"/>
      <c r="G184" s="195"/>
      <c r="H184" s="195"/>
      <c r="I184" s="195"/>
      <c r="J184" s="195"/>
      <c r="K184" s="195"/>
      <c r="L184" s="195"/>
      <c r="M184" s="195"/>
      <c r="N184" s="195"/>
      <c r="O184" s="195"/>
    </row>
    <row r="185" spans="1:15" ht="15" customHeight="1" x14ac:dyDescent="0.25">
      <c r="A185" s="195"/>
      <c r="B185" s="195"/>
      <c r="C185" s="195"/>
      <c r="D185" s="195"/>
      <c r="E185" s="195"/>
      <c r="F185" s="195"/>
      <c r="G185" s="195"/>
      <c r="H185" s="195"/>
      <c r="I185" s="195"/>
      <c r="J185" s="195"/>
      <c r="K185" s="195"/>
      <c r="L185" s="195"/>
      <c r="M185" s="195"/>
      <c r="N185" s="195"/>
      <c r="O185" s="195"/>
    </row>
    <row r="186" spans="1:15" ht="15" customHeight="1" x14ac:dyDescent="0.25">
      <c r="A186" s="195"/>
      <c r="B186" s="195"/>
      <c r="C186" s="195"/>
      <c r="D186" s="195"/>
      <c r="E186" s="195"/>
      <c r="F186" s="195"/>
      <c r="G186" s="195"/>
      <c r="H186" s="195"/>
      <c r="I186" s="195"/>
      <c r="J186" s="195"/>
      <c r="K186" s="195"/>
      <c r="L186" s="195"/>
      <c r="M186" s="195"/>
      <c r="N186" s="195"/>
      <c r="O186" s="195"/>
    </row>
    <row r="187" spans="1:15" ht="15" customHeight="1" x14ac:dyDescent="0.25">
      <c r="A187" s="195"/>
      <c r="B187" s="195"/>
      <c r="C187" s="195"/>
      <c r="D187" s="195"/>
      <c r="E187" s="195"/>
      <c r="F187" s="195"/>
      <c r="G187" s="195"/>
      <c r="H187" s="195"/>
      <c r="I187" s="195"/>
      <c r="J187" s="195"/>
      <c r="K187" s="195"/>
      <c r="L187" s="195"/>
      <c r="M187" s="195"/>
      <c r="N187" s="195"/>
      <c r="O187" s="195"/>
    </row>
    <row r="188" spans="1:15" ht="15" customHeight="1" x14ac:dyDescent="0.25">
      <c r="A188" s="195"/>
      <c r="B188" s="195"/>
      <c r="C188" s="195"/>
      <c r="D188" s="195"/>
      <c r="E188" s="195"/>
      <c r="F188" s="195"/>
      <c r="G188" s="195"/>
      <c r="H188" s="195"/>
      <c r="I188" s="195"/>
      <c r="J188" s="195"/>
      <c r="K188" s="195"/>
      <c r="L188" s="195"/>
      <c r="M188" s="195"/>
      <c r="N188" s="195"/>
      <c r="O188" s="195"/>
    </row>
    <row r="189" spans="1:15" ht="15" customHeight="1" x14ac:dyDescent="0.25">
      <c r="A189" s="195"/>
      <c r="B189" s="195"/>
      <c r="C189" s="195"/>
      <c r="D189" s="195"/>
      <c r="E189" s="195"/>
      <c r="F189" s="195"/>
      <c r="G189" s="195"/>
      <c r="H189" s="195"/>
      <c r="I189" s="195"/>
      <c r="J189" s="195"/>
      <c r="K189" s="195"/>
      <c r="L189" s="195"/>
      <c r="M189" s="195"/>
      <c r="N189" s="195"/>
      <c r="O189" s="195"/>
    </row>
  </sheetData>
  <mergeCells count="34">
    <mergeCell ref="B9:O9"/>
    <mergeCell ref="A27:M29"/>
    <mergeCell ref="H5:H7"/>
    <mergeCell ref="I5:K6"/>
    <mergeCell ref="A1:M1"/>
    <mergeCell ref="A2:M4"/>
    <mergeCell ref="A5:A7"/>
    <mergeCell ref="B5:B7"/>
    <mergeCell ref="C5:C7"/>
    <mergeCell ref="D5:D7"/>
    <mergeCell ref="E5:E7"/>
    <mergeCell ref="F5:G6"/>
    <mergeCell ref="M5:M7"/>
    <mergeCell ref="A139:O139"/>
    <mergeCell ref="A138:O138"/>
    <mergeCell ref="B64:H64"/>
    <mergeCell ref="A80:O80"/>
    <mergeCell ref="A79:O79"/>
    <mergeCell ref="H126:O126"/>
    <mergeCell ref="H111:O123"/>
    <mergeCell ref="A82:O82"/>
    <mergeCell ref="A81:O81"/>
    <mergeCell ref="A183:O189"/>
    <mergeCell ref="H152:O159"/>
    <mergeCell ref="H148:O151"/>
    <mergeCell ref="A141:O141"/>
    <mergeCell ref="A140:O140"/>
    <mergeCell ref="A31:L31"/>
    <mergeCell ref="A26:K26"/>
    <mergeCell ref="A60:A62"/>
    <mergeCell ref="B60:B62"/>
    <mergeCell ref="A58:H58"/>
    <mergeCell ref="A30:M30"/>
    <mergeCell ref="A54:H54"/>
  </mergeCells>
  <phoneticPr fontId="1" type="noConversion"/>
  <pageMargins left="0.74803149606299202" right="0.74803149606299202" top="0.98425196850393704" bottom="0.98425196850393704" header="0.511811023622047" footer="0.511811023622047"/>
  <pageSetup paperSize="9" scale="95" firstPageNumber="44" orientation="landscape" useFirstPageNumber="1" r:id="rId1"/>
  <headerFooter alignWithMargins="0">
    <oddFooter>&amp;C&amp;"Times New Roman,Regular"&amp;9&amp;P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Q92"/>
  <sheetViews>
    <sheetView zoomScaleNormal="100" zoomScaleSheetLayoutView="100" workbookViewId="0">
      <pane ySplit="7" topLeftCell="A80" activePane="bottomLeft" state="frozen"/>
      <selection pane="bottomLeft" activeCell="G12" sqref="G12"/>
    </sheetView>
  </sheetViews>
  <sheetFormatPr defaultColWidth="9.140625" defaultRowHeight="15.75" x14ac:dyDescent="0.25"/>
  <cols>
    <col min="1" max="1" width="5" style="3" customWidth="1"/>
    <col min="2" max="2" width="8.28515625" style="3" customWidth="1"/>
    <col min="3" max="3" width="27.42578125" style="3" customWidth="1"/>
    <col min="4" max="4" width="15.85546875" style="74" customWidth="1"/>
    <col min="5" max="5" width="16.5703125" style="3" customWidth="1"/>
    <col min="6" max="6" width="12.85546875" style="3" customWidth="1"/>
    <col min="7" max="7" width="14.28515625" style="3" customWidth="1"/>
    <col min="8" max="8" width="13.7109375" style="3" customWidth="1"/>
    <col min="9" max="9" width="12.140625" style="3" customWidth="1"/>
    <col min="10" max="10" width="14.140625" style="3" customWidth="1"/>
    <col min="11" max="11" width="10.7109375" style="3" bestFit="1" customWidth="1"/>
    <col min="12" max="12" width="10.5703125" style="3" bestFit="1" customWidth="1"/>
    <col min="13" max="13" width="9.140625" style="3"/>
    <col min="14" max="14" width="8.7109375" style="3" customWidth="1"/>
    <col min="15" max="16384" width="9.140625" style="63"/>
  </cols>
  <sheetData>
    <row r="1" spans="1:14" x14ac:dyDescent="0.25">
      <c r="A1" s="223" t="s">
        <v>181</v>
      </c>
      <c r="B1" s="224"/>
      <c r="C1" s="224"/>
      <c r="D1" s="224"/>
      <c r="E1" s="224"/>
      <c r="F1" s="224"/>
      <c r="G1" s="224"/>
      <c r="H1" s="224"/>
      <c r="I1" s="224"/>
      <c r="J1" s="224"/>
      <c r="K1" s="63"/>
      <c r="L1" s="63"/>
      <c r="M1" s="63"/>
      <c r="N1" s="63"/>
    </row>
    <row r="2" spans="1:14" x14ac:dyDescent="0.25">
      <c r="A2" s="75"/>
      <c r="B2" s="224" t="s">
        <v>162</v>
      </c>
      <c r="C2" s="224"/>
      <c r="D2" s="224"/>
      <c r="E2" s="224"/>
      <c r="F2" s="224"/>
      <c r="G2" s="224"/>
      <c r="H2" s="224"/>
      <c r="I2" s="224"/>
      <c r="J2" s="224"/>
      <c r="K2" s="63"/>
      <c r="L2" s="63"/>
      <c r="M2" s="63"/>
      <c r="N2" s="63"/>
    </row>
    <row r="3" spans="1:14" x14ac:dyDescent="0.2">
      <c r="A3" s="225" t="s">
        <v>163</v>
      </c>
      <c r="B3" s="226"/>
      <c r="C3" s="226"/>
      <c r="D3" s="226"/>
      <c r="E3" s="226"/>
      <c r="F3" s="226"/>
      <c r="G3" s="226"/>
      <c r="H3" s="226"/>
      <c r="I3" s="226"/>
      <c r="J3" s="226"/>
      <c r="K3" s="63"/>
      <c r="L3" s="63"/>
      <c r="M3" s="63"/>
      <c r="N3" s="63"/>
    </row>
    <row r="4" spans="1:14" x14ac:dyDescent="0.25">
      <c r="D4" s="2"/>
      <c r="K4" s="63"/>
      <c r="L4" s="63"/>
      <c r="M4" s="63"/>
      <c r="N4" s="63"/>
    </row>
    <row r="5" spans="1:14" ht="28.5" customHeight="1" x14ac:dyDescent="0.2">
      <c r="A5" s="227" t="s">
        <v>1</v>
      </c>
      <c r="B5" s="227"/>
      <c r="C5" s="230" t="s">
        <v>2</v>
      </c>
      <c r="D5" s="232" t="s">
        <v>3</v>
      </c>
      <c r="E5" s="234" t="s">
        <v>4</v>
      </c>
      <c r="F5" s="235"/>
      <c r="G5" s="76"/>
      <c r="H5" s="236" t="s">
        <v>182</v>
      </c>
      <c r="I5" s="237"/>
      <c r="J5" s="238"/>
      <c r="K5" s="63"/>
      <c r="L5" s="63"/>
      <c r="M5" s="63"/>
      <c r="N5" s="63"/>
    </row>
    <row r="6" spans="1:14" ht="15.75" customHeight="1" x14ac:dyDescent="0.2">
      <c r="A6" s="228"/>
      <c r="B6" s="228"/>
      <c r="C6" s="231"/>
      <c r="D6" s="233"/>
      <c r="E6" s="239" t="s">
        <v>5</v>
      </c>
      <c r="F6" s="239" t="s">
        <v>6</v>
      </c>
      <c r="G6" s="103" t="s">
        <v>61</v>
      </c>
      <c r="H6" s="239" t="s">
        <v>5</v>
      </c>
      <c r="I6" s="239" t="s">
        <v>6</v>
      </c>
      <c r="J6" s="239" t="s">
        <v>7</v>
      </c>
      <c r="K6" s="63"/>
      <c r="L6" s="63"/>
      <c r="M6" s="63"/>
      <c r="N6" s="63"/>
    </row>
    <row r="7" spans="1:14" x14ac:dyDescent="0.2">
      <c r="A7" s="229"/>
      <c r="B7" s="229"/>
      <c r="C7" s="77"/>
      <c r="D7" s="104"/>
      <c r="E7" s="240"/>
      <c r="F7" s="240"/>
      <c r="G7" s="78"/>
      <c r="H7" s="240"/>
      <c r="I7" s="240"/>
      <c r="J7" s="240"/>
      <c r="K7" s="63"/>
      <c r="L7" s="63"/>
      <c r="M7" s="63"/>
      <c r="N7" s="63"/>
    </row>
    <row r="8" spans="1:14" ht="31.5" x14ac:dyDescent="0.2">
      <c r="A8" s="79">
        <v>1</v>
      </c>
      <c r="B8" s="79">
        <v>3</v>
      </c>
      <c r="C8" s="69" t="s">
        <v>8</v>
      </c>
      <c r="D8" s="68" t="s">
        <v>9</v>
      </c>
      <c r="E8" s="70">
        <v>0</v>
      </c>
      <c r="F8" s="70">
        <v>0</v>
      </c>
      <c r="G8" s="70">
        <v>0</v>
      </c>
      <c r="H8" s="70">
        <v>0</v>
      </c>
      <c r="I8" s="70">
        <v>0</v>
      </c>
      <c r="J8" s="70">
        <f>H8+I8</f>
        <v>0</v>
      </c>
      <c r="K8" s="63"/>
      <c r="L8" s="63"/>
      <c r="M8" s="63"/>
      <c r="N8" s="63"/>
    </row>
    <row r="9" spans="1:14" x14ac:dyDescent="0.2">
      <c r="A9" s="68"/>
      <c r="B9" s="68"/>
      <c r="C9" s="69"/>
      <c r="D9" s="68"/>
      <c r="E9" s="100">
        <f t="shared" ref="E9:J9" si="0">E8</f>
        <v>0</v>
      </c>
      <c r="F9" s="100">
        <f t="shared" si="0"/>
        <v>0</v>
      </c>
      <c r="G9" s="100">
        <f t="shared" si="0"/>
        <v>0</v>
      </c>
      <c r="H9" s="100">
        <f t="shared" si="0"/>
        <v>0</v>
      </c>
      <c r="I9" s="100">
        <f t="shared" si="0"/>
        <v>0</v>
      </c>
      <c r="J9" s="100">
        <f t="shared" si="0"/>
        <v>0</v>
      </c>
      <c r="K9" s="63"/>
      <c r="L9" s="63"/>
      <c r="M9" s="63"/>
      <c r="N9" s="63"/>
    </row>
    <row r="10" spans="1:14" ht="47.25" x14ac:dyDescent="0.2">
      <c r="A10" s="68">
        <v>2</v>
      </c>
      <c r="B10" s="68">
        <v>2</v>
      </c>
      <c r="C10" s="69" t="s">
        <v>10</v>
      </c>
      <c r="D10" s="68" t="s">
        <v>11</v>
      </c>
      <c r="E10" s="70">
        <v>315000</v>
      </c>
      <c r="F10" s="70">
        <v>0</v>
      </c>
      <c r="G10" s="70">
        <f>E10+F10</f>
        <v>315000</v>
      </c>
      <c r="H10" s="70">
        <v>291038</v>
      </c>
      <c r="I10" s="70">
        <v>0</v>
      </c>
      <c r="J10" s="70">
        <f>H10+I10</f>
        <v>291038</v>
      </c>
      <c r="K10" s="63"/>
      <c r="L10" s="63"/>
      <c r="M10" s="63"/>
      <c r="N10" s="63"/>
    </row>
    <row r="11" spans="1:14" x14ac:dyDescent="0.2">
      <c r="A11" s="68"/>
      <c r="B11" s="68"/>
      <c r="C11" s="69"/>
      <c r="D11" s="68"/>
      <c r="E11" s="78">
        <f t="shared" ref="E11:J11" si="1">E10</f>
        <v>315000</v>
      </c>
      <c r="F11" s="78">
        <f t="shared" si="1"/>
        <v>0</v>
      </c>
      <c r="G11" s="78">
        <f t="shared" si="1"/>
        <v>315000</v>
      </c>
      <c r="H11" s="78">
        <f t="shared" si="1"/>
        <v>291038</v>
      </c>
      <c r="I11" s="78">
        <f t="shared" si="1"/>
        <v>0</v>
      </c>
      <c r="J11" s="78">
        <f t="shared" si="1"/>
        <v>291038</v>
      </c>
      <c r="K11" s="63"/>
      <c r="L11" s="63"/>
      <c r="M11" s="63"/>
      <c r="N11" s="63"/>
    </row>
    <row r="12" spans="1:14" ht="47.25" x14ac:dyDescent="0.25">
      <c r="A12" s="68">
        <v>3</v>
      </c>
      <c r="B12" s="68">
        <v>4</v>
      </c>
      <c r="C12" s="93" t="s">
        <v>160</v>
      </c>
      <c r="D12" s="68" t="s">
        <v>96</v>
      </c>
      <c r="E12" s="70">
        <v>0.13300000000000001</v>
      </c>
      <c r="F12" s="70">
        <v>0</v>
      </c>
      <c r="G12" s="70">
        <f>E12+F12</f>
        <v>0.13300000000000001</v>
      </c>
      <c r="H12" s="70">
        <v>0</v>
      </c>
      <c r="I12" s="70">
        <v>0</v>
      </c>
      <c r="J12" s="70">
        <f>H12+I12</f>
        <v>0</v>
      </c>
    </row>
    <row r="13" spans="1:14" ht="31.5" hidden="1" x14ac:dyDescent="0.2">
      <c r="A13" s="68"/>
      <c r="B13" s="68">
        <v>0</v>
      </c>
      <c r="C13" s="69" t="s">
        <v>12</v>
      </c>
      <c r="D13" s="68" t="s">
        <v>13</v>
      </c>
      <c r="E13" s="70">
        <v>0</v>
      </c>
      <c r="F13" s="70">
        <v>0</v>
      </c>
      <c r="G13" s="70">
        <f>E13+F13</f>
        <v>0</v>
      </c>
      <c r="H13" s="70">
        <v>0</v>
      </c>
      <c r="I13" s="70">
        <v>0</v>
      </c>
      <c r="J13" s="70">
        <f>H13+I13</f>
        <v>0</v>
      </c>
      <c r="K13" s="63"/>
      <c r="L13" s="63"/>
      <c r="M13" s="63"/>
      <c r="N13" s="63"/>
    </row>
    <row r="14" spans="1:14" x14ac:dyDescent="0.2">
      <c r="A14" s="68"/>
      <c r="B14" s="68"/>
      <c r="C14" s="69"/>
      <c r="D14" s="68"/>
      <c r="E14" s="100">
        <f t="shared" ref="E14:J14" si="2">E13</f>
        <v>0</v>
      </c>
      <c r="F14" s="100">
        <f t="shared" si="2"/>
        <v>0</v>
      </c>
      <c r="G14" s="100">
        <f t="shared" si="2"/>
        <v>0</v>
      </c>
      <c r="H14" s="100">
        <f t="shared" si="2"/>
        <v>0</v>
      </c>
      <c r="I14" s="100">
        <f t="shared" si="2"/>
        <v>0</v>
      </c>
      <c r="J14" s="100">
        <f t="shared" si="2"/>
        <v>0</v>
      </c>
      <c r="K14" s="63"/>
      <c r="L14" s="63"/>
      <c r="M14" s="63"/>
      <c r="N14" s="63"/>
    </row>
    <row r="15" spans="1:14" ht="63" x14ac:dyDescent="0.2">
      <c r="A15" s="68">
        <v>4</v>
      </c>
      <c r="B15" s="68" t="s">
        <v>89</v>
      </c>
      <c r="C15" s="69" t="s">
        <v>14</v>
      </c>
      <c r="D15" s="68" t="s">
        <v>15</v>
      </c>
      <c r="E15" s="70">
        <v>544666</v>
      </c>
      <c r="F15" s="70">
        <v>0</v>
      </c>
      <c r="G15" s="70">
        <f t="shared" ref="G15:G43" si="3">E15+F15</f>
        <v>544666</v>
      </c>
      <c r="H15" s="70">
        <v>357590</v>
      </c>
      <c r="I15" s="70">
        <v>0</v>
      </c>
      <c r="J15" s="70">
        <f>H15+I15</f>
        <v>357590</v>
      </c>
      <c r="K15" s="63"/>
      <c r="L15" s="63"/>
      <c r="M15" s="63"/>
      <c r="N15" s="63"/>
    </row>
    <row r="16" spans="1:14" ht="63" x14ac:dyDescent="0.2">
      <c r="A16" s="68">
        <v>5</v>
      </c>
      <c r="B16" s="68" t="s">
        <v>89</v>
      </c>
      <c r="C16" s="69" t="s">
        <v>16</v>
      </c>
      <c r="D16" s="68" t="s">
        <v>17</v>
      </c>
      <c r="E16" s="70">
        <v>200</v>
      </c>
      <c r="F16" s="70">
        <v>0</v>
      </c>
      <c r="G16" s="70">
        <f t="shared" si="3"/>
        <v>200</v>
      </c>
      <c r="H16" s="70">
        <v>62.72</v>
      </c>
      <c r="I16" s="70">
        <v>0.17799999999999999</v>
      </c>
      <c r="J16" s="70">
        <f t="shared" ref="J16:J49" si="4">H16+I16</f>
        <v>62.897999999999996</v>
      </c>
      <c r="K16" s="63"/>
      <c r="L16" s="63"/>
      <c r="M16" s="63"/>
      <c r="N16" s="63"/>
    </row>
    <row r="17" spans="1:14" ht="63" x14ac:dyDescent="0.2">
      <c r="A17" s="68">
        <v>6</v>
      </c>
      <c r="B17" s="68" t="s">
        <v>89</v>
      </c>
      <c r="C17" s="69" t="s">
        <v>18</v>
      </c>
      <c r="D17" s="68" t="s">
        <v>60</v>
      </c>
      <c r="E17" s="70">
        <v>0</v>
      </c>
      <c r="F17" s="70">
        <v>0</v>
      </c>
      <c r="G17" s="70">
        <f t="shared" si="3"/>
        <v>0</v>
      </c>
      <c r="H17" s="70">
        <v>0</v>
      </c>
      <c r="I17" s="70">
        <v>0</v>
      </c>
      <c r="J17" s="70">
        <f t="shared" si="4"/>
        <v>0</v>
      </c>
      <c r="K17" s="63"/>
      <c r="L17" s="63"/>
      <c r="M17" s="63"/>
      <c r="N17" s="63"/>
    </row>
    <row r="18" spans="1:14" ht="47.25" x14ac:dyDescent="0.25">
      <c r="A18" s="68">
        <v>7</v>
      </c>
      <c r="B18" s="68" t="s">
        <v>89</v>
      </c>
      <c r="C18" s="69" t="s">
        <v>19</v>
      </c>
      <c r="D18" s="68" t="s">
        <v>20</v>
      </c>
      <c r="E18" s="70">
        <v>2000000</v>
      </c>
      <c r="F18" s="70">
        <v>0</v>
      </c>
      <c r="G18" s="70">
        <f t="shared" si="3"/>
        <v>2000000</v>
      </c>
      <c r="H18" s="70">
        <v>1793006</v>
      </c>
      <c r="I18" s="70">
        <v>0</v>
      </c>
      <c r="J18" s="70">
        <f t="shared" si="4"/>
        <v>1793006</v>
      </c>
    </row>
    <row r="19" spans="1:14" ht="63" x14ac:dyDescent="0.25">
      <c r="A19" s="68">
        <v>8</v>
      </c>
      <c r="B19" s="68" t="s">
        <v>89</v>
      </c>
      <c r="C19" s="69" t="s">
        <v>21</v>
      </c>
      <c r="D19" s="68" t="s">
        <v>0</v>
      </c>
      <c r="E19" s="70">
        <v>11500</v>
      </c>
      <c r="F19" s="70">
        <v>0</v>
      </c>
      <c r="G19" s="70">
        <f t="shared" si="3"/>
        <v>11500</v>
      </c>
      <c r="H19" s="70">
        <v>9785.23</v>
      </c>
      <c r="I19" s="70">
        <v>0</v>
      </c>
      <c r="J19" s="70">
        <f t="shared" si="4"/>
        <v>9785.23</v>
      </c>
    </row>
    <row r="20" spans="1:14" ht="63" x14ac:dyDescent="0.25">
      <c r="A20" s="68">
        <v>9</v>
      </c>
      <c r="B20" s="68" t="s">
        <v>89</v>
      </c>
      <c r="C20" s="69" t="s">
        <v>22</v>
      </c>
      <c r="D20" s="68" t="s">
        <v>23</v>
      </c>
      <c r="E20" s="70">
        <v>5000</v>
      </c>
      <c r="F20" s="70">
        <v>0</v>
      </c>
      <c r="G20" s="70">
        <f t="shared" si="3"/>
        <v>5000</v>
      </c>
      <c r="H20" s="70">
        <v>2319.52</v>
      </c>
      <c r="I20" s="70">
        <v>0</v>
      </c>
      <c r="J20" s="70">
        <f t="shared" si="4"/>
        <v>2319.52</v>
      </c>
    </row>
    <row r="21" spans="1:14" ht="63" x14ac:dyDescent="0.25">
      <c r="A21" s="68">
        <v>10</v>
      </c>
      <c r="B21" s="68" t="s">
        <v>89</v>
      </c>
      <c r="C21" s="69" t="s">
        <v>26</v>
      </c>
      <c r="D21" s="68" t="s">
        <v>27</v>
      </c>
      <c r="E21" s="70">
        <v>495</v>
      </c>
      <c r="F21" s="70">
        <v>0</v>
      </c>
      <c r="G21" s="70">
        <f t="shared" si="3"/>
        <v>495</v>
      </c>
      <c r="H21" s="70">
        <v>543</v>
      </c>
      <c r="I21" s="70">
        <v>0</v>
      </c>
      <c r="J21" s="70">
        <f t="shared" si="4"/>
        <v>543</v>
      </c>
    </row>
    <row r="22" spans="1:14" ht="31.5" x14ac:dyDescent="0.25">
      <c r="A22" s="68">
        <v>11</v>
      </c>
      <c r="B22" s="68" t="s">
        <v>89</v>
      </c>
      <c r="C22" s="69" t="s">
        <v>28</v>
      </c>
      <c r="D22" s="68" t="s">
        <v>29</v>
      </c>
      <c r="E22" s="70">
        <v>10000</v>
      </c>
      <c r="F22" s="70">
        <v>0</v>
      </c>
      <c r="G22" s="70">
        <f t="shared" si="3"/>
        <v>10000</v>
      </c>
      <c r="H22" s="70">
        <v>2407.9299999999998</v>
      </c>
      <c r="I22" s="70">
        <v>0</v>
      </c>
      <c r="J22" s="70">
        <f t="shared" si="4"/>
        <v>2407.9299999999998</v>
      </c>
    </row>
    <row r="23" spans="1:14" ht="31.5" x14ac:dyDescent="0.25">
      <c r="A23" s="68">
        <v>12</v>
      </c>
      <c r="B23" s="68" t="s">
        <v>89</v>
      </c>
      <c r="C23" s="69" t="s">
        <v>30</v>
      </c>
      <c r="D23" s="68" t="s">
        <v>31</v>
      </c>
      <c r="E23" s="70">
        <v>180</v>
      </c>
      <c r="F23" s="70">
        <v>0</v>
      </c>
      <c r="G23" s="70">
        <f t="shared" si="3"/>
        <v>180</v>
      </c>
      <c r="H23" s="70">
        <v>176.7</v>
      </c>
      <c r="I23" s="70">
        <v>2.97</v>
      </c>
      <c r="J23" s="70">
        <f t="shared" si="4"/>
        <v>179.67</v>
      </c>
    </row>
    <row r="24" spans="1:14" ht="63" x14ac:dyDescent="0.25">
      <c r="A24" s="68">
        <v>13</v>
      </c>
      <c r="B24" s="68" t="s">
        <v>89</v>
      </c>
      <c r="C24" s="69" t="s">
        <v>32</v>
      </c>
      <c r="D24" s="68" t="s">
        <v>33</v>
      </c>
      <c r="E24" s="70">
        <v>450000</v>
      </c>
      <c r="F24" s="70">
        <v>0</v>
      </c>
      <c r="G24" s="70">
        <f t="shared" si="3"/>
        <v>450000</v>
      </c>
      <c r="H24" s="70">
        <v>23631.06</v>
      </c>
      <c r="I24" s="70">
        <v>1172.0999999999999</v>
      </c>
      <c r="J24" s="70">
        <f t="shared" si="4"/>
        <v>24803.16</v>
      </c>
    </row>
    <row r="25" spans="1:14" ht="63" x14ac:dyDescent="0.25">
      <c r="A25" s="68">
        <v>14</v>
      </c>
      <c r="B25" s="68" t="s">
        <v>89</v>
      </c>
      <c r="C25" s="69" t="s">
        <v>34</v>
      </c>
      <c r="D25" s="68" t="s">
        <v>35</v>
      </c>
      <c r="E25" s="70">
        <v>112056</v>
      </c>
      <c r="F25" s="70">
        <v>0</v>
      </c>
      <c r="G25" s="70">
        <f t="shared" si="3"/>
        <v>112056</v>
      </c>
      <c r="H25" s="70">
        <v>72231</v>
      </c>
      <c r="I25" s="70">
        <v>0</v>
      </c>
      <c r="J25" s="70">
        <f t="shared" si="4"/>
        <v>72231</v>
      </c>
    </row>
    <row r="26" spans="1:14" ht="78.75" x14ac:dyDescent="0.25">
      <c r="A26" s="68">
        <v>15</v>
      </c>
      <c r="B26" s="68" t="s">
        <v>89</v>
      </c>
      <c r="C26" s="69" t="s">
        <v>63</v>
      </c>
      <c r="D26" s="68" t="s">
        <v>39</v>
      </c>
      <c r="E26" s="70">
        <v>150</v>
      </c>
      <c r="F26" s="70">
        <v>0</v>
      </c>
      <c r="G26" s="70">
        <f t="shared" si="3"/>
        <v>150</v>
      </c>
      <c r="H26" s="70">
        <v>83.91</v>
      </c>
      <c r="I26" s="70">
        <v>16.5</v>
      </c>
      <c r="J26" s="70">
        <f t="shared" si="4"/>
        <v>100.41</v>
      </c>
    </row>
    <row r="27" spans="1:14" ht="63" x14ac:dyDescent="0.25">
      <c r="A27" s="68">
        <v>16</v>
      </c>
      <c r="B27" s="68" t="s">
        <v>89</v>
      </c>
      <c r="C27" s="69" t="s">
        <v>36</v>
      </c>
      <c r="D27" s="68" t="s">
        <v>37</v>
      </c>
      <c r="E27" s="70">
        <v>222300</v>
      </c>
      <c r="F27" s="70">
        <v>0</v>
      </c>
      <c r="G27" s="70">
        <f t="shared" si="3"/>
        <v>222300</v>
      </c>
      <c r="H27" s="70">
        <v>146134.56</v>
      </c>
      <c r="I27" s="70">
        <v>0</v>
      </c>
      <c r="J27" s="70">
        <f t="shared" si="4"/>
        <v>146134.56</v>
      </c>
    </row>
    <row r="28" spans="1:14" ht="65.45" customHeight="1" x14ac:dyDescent="0.25">
      <c r="A28" s="68">
        <v>17</v>
      </c>
      <c r="B28" s="68" t="s">
        <v>89</v>
      </c>
      <c r="C28" s="69" t="s">
        <v>38</v>
      </c>
      <c r="D28" s="68" t="s">
        <v>79</v>
      </c>
      <c r="E28" s="70">
        <v>1200</v>
      </c>
      <c r="F28" s="70">
        <v>0</v>
      </c>
      <c r="G28" s="70">
        <f t="shared" si="3"/>
        <v>1200</v>
      </c>
      <c r="H28" s="70">
        <v>429.54</v>
      </c>
      <c r="I28" s="70">
        <v>0</v>
      </c>
      <c r="J28" s="70">
        <f t="shared" si="4"/>
        <v>429.54</v>
      </c>
    </row>
    <row r="29" spans="1:14" ht="63" x14ac:dyDescent="0.25">
      <c r="A29" s="68">
        <v>18</v>
      </c>
      <c r="B29" s="68" t="s">
        <v>89</v>
      </c>
      <c r="C29" s="69" t="s">
        <v>40</v>
      </c>
      <c r="D29" s="68" t="s">
        <v>41</v>
      </c>
      <c r="E29" s="70">
        <v>2500</v>
      </c>
      <c r="F29" s="70">
        <v>0</v>
      </c>
      <c r="G29" s="70">
        <f t="shared" si="3"/>
        <v>2500</v>
      </c>
      <c r="H29" s="70">
        <v>591.46</v>
      </c>
      <c r="I29" s="70">
        <v>0</v>
      </c>
      <c r="J29" s="70">
        <f t="shared" si="4"/>
        <v>591.46</v>
      </c>
    </row>
    <row r="30" spans="1:14" ht="78.75" x14ac:dyDescent="0.25">
      <c r="A30" s="68">
        <v>19</v>
      </c>
      <c r="B30" s="68" t="s">
        <v>90</v>
      </c>
      <c r="C30" s="69" t="s">
        <v>83</v>
      </c>
      <c r="D30" s="68" t="s">
        <v>84</v>
      </c>
      <c r="E30" s="70">
        <v>10000</v>
      </c>
      <c r="F30" s="70">
        <v>0</v>
      </c>
      <c r="G30" s="70">
        <f t="shared" si="3"/>
        <v>10000</v>
      </c>
      <c r="H30" s="100">
        <v>5424</v>
      </c>
      <c r="I30" s="100">
        <v>0</v>
      </c>
      <c r="J30" s="100">
        <f t="shared" si="4"/>
        <v>5424</v>
      </c>
    </row>
    <row r="31" spans="1:14" ht="110.25" x14ac:dyDescent="0.25">
      <c r="A31" s="68">
        <v>20</v>
      </c>
      <c r="B31" s="68" t="s">
        <v>89</v>
      </c>
      <c r="C31" s="69" t="s">
        <v>59</v>
      </c>
      <c r="D31" s="68" t="s">
        <v>62</v>
      </c>
      <c r="E31" s="70">
        <v>0</v>
      </c>
      <c r="F31" s="70">
        <v>0</v>
      </c>
      <c r="G31" s="70">
        <f t="shared" si="3"/>
        <v>0</v>
      </c>
      <c r="H31" s="70">
        <v>0</v>
      </c>
      <c r="I31" s="70">
        <v>0</v>
      </c>
      <c r="J31" s="70">
        <f t="shared" si="4"/>
        <v>0</v>
      </c>
    </row>
    <row r="32" spans="1:14" ht="31.5" x14ac:dyDescent="0.25">
      <c r="A32" s="68">
        <v>21</v>
      </c>
      <c r="B32" s="68" t="s">
        <v>89</v>
      </c>
      <c r="C32" s="69" t="s">
        <v>107</v>
      </c>
      <c r="D32" s="68" t="s">
        <v>87</v>
      </c>
      <c r="E32" s="70">
        <v>5500</v>
      </c>
      <c r="F32" s="70">
        <v>0</v>
      </c>
      <c r="G32" s="70">
        <f t="shared" si="3"/>
        <v>5500</v>
      </c>
      <c r="H32" s="70">
        <v>5858.23</v>
      </c>
      <c r="I32" s="70">
        <v>38.369999999999997</v>
      </c>
      <c r="J32" s="70">
        <f t="shared" si="4"/>
        <v>5896.5999999999995</v>
      </c>
      <c r="K32" s="4"/>
    </row>
    <row r="33" spans="1:10" ht="31.5" x14ac:dyDescent="0.25">
      <c r="A33" s="68">
        <v>22</v>
      </c>
      <c r="B33" s="68" t="s">
        <v>89</v>
      </c>
      <c r="C33" s="69" t="s">
        <v>106</v>
      </c>
      <c r="D33" s="68" t="s">
        <v>105</v>
      </c>
      <c r="E33" s="70">
        <v>0</v>
      </c>
      <c r="F33" s="70"/>
      <c r="G33" s="70">
        <f t="shared" si="3"/>
        <v>0</v>
      </c>
      <c r="H33" s="70"/>
      <c r="I33" s="70"/>
      <c r="J33" s="70">
        <f t="shared" si="4"/>
        <v>0</v>
      </c>
    </row>
    <row r="34" spans="1:10" ht="31.5" x14ac:dyDescent="0.25">
      <c r="A34" s="68">
        <v>23</v>
      </c>
      <c r="B34" s="68" t="s">
        <v>89</v>
      </c>
      <c r="C34" s="69" t="s">
        <v>104</v>
      </c>
      <c r="D34" s="68" t="s">
        <v>183</v>
      </c>
      <c r="E34" s="70">
        <v>600000</v>
      </c>
      <c r="F34" s="70">
        <v>0</v>
      </c>
      <c r="G34" s="70">
        <f t="shared" si="3"/>
        <v>600000</v>
      </c>
      <c r="H34" s="70">
        <v>572069</v>
      </c>
      <c r="I34" s="70">
        <v>0</v>
      </c>
      <c r="J34" s="70">
        <f t="shared" si="4"/>
        <v>572069</v>
      </c>
    </row>
    <row r="35" spans="1:10" ht="31.5" x14ac:dyDescent="0.25">
      <c r="A35" s="68">
        <v>24</v>
      </c>
      <c r="B35" s="68" t="s">
        <v>89</v>
      </c>
      <c r="C35" s="69" t="s">
        <v>139</v>
      </c>
      <c r="D35" s="68" t="s">
        <v>158</v>
      </c>
      <c r="E35" s="70">
        <v>3000</v>
      </c>
      <c r="F35" s="70">
        <v>0</v>
      </c>
      <c r="G35" s="70">
        <f t="shared" si="3"/>
        <v>3000</v>
      </c>
      <c r="H35" s="70">
        <v>2637.75</v>
      </c>
      <c r="I35" s="70">
        <v>0</v>
      </c>
      <c r="J35" s="70">
        <f t="shared" si="4"/>
        <v>2637.75</v>
      </c>
    </row>
    <row r="36" spans="1:10" ht="31.5" x14ac:dyDescent="0.25">
      <c r="A36" s="68">
        <v>25</v>
      </c>
      <c r="B36" s="68" t="s">
        <v>89</v>
      </c>
      <c r="C36" s="69" t="s">
        <v>184</v>
      </c>
      <c r="D36" s="68" t="s">
        <v>138</v>
      </c>
      <c r="E36" s="70">
        <v>1000</v>
      </c>
      <c r="F36" s="70"/>
      <c r="G36" s="70">
        <f t="shared" si="3"/>
        <v>1000</v>
      </c>
      <c r="H36" s="70">
        <v>711.49</v>
      </c>
      <c r="I36" s="70"/>
      <c r="J36" s="70">
        <f t="shared" si="4"/>
        <v>711.49</v>
      </c>
    </row>
    <row r="37" spans="1:10" x14ac:dyDescent="0.25">
      <c r="A37" s="68">
        <v>26</v>
      </c>
      <c r="B37" s="68" t="s">
        <v>89</v>
      </c>
      <c r="C37" s="69" t="s">
        <v>137</v>
      </c>
      <c r="D37" s="68" t="s">
        <v>136</v>
      </c>
      <c r="E37" s="70">
        <v>450</v>
      </c>
      <c r="F37" s="70">
        <v>0</v>
      </c>
      <c r="G37" s="70">
        <f t="shared" si="3"/>
        <v>450</v>
      </c>
      <c r="H37" s="70">
        <v>450</v>
      </c>
      <c r="I37" s="70">
        <v>0</v>
      </c>
      <c r="J37" s="70">
        <f t="shared" si="4"/>
        <v>450</v>
      </c>
    </row>
    <row r="38" spans="1:10" x14ac:dyDescent="0.25">
      <c r="A38" s="68">
        <v>27</v>
      </c>
      <c r="B38" s="68" t="s">
        <v>89</v>
      </c>
      <c r="C38" s="69" t="s">
        <v>135</v>
      </c>
      <c r="D38" s="68" t="s">
        <v>134</v>
      </c>
      <c r="E38" s="70">
        <v>188949</v>
      </c>
      <c r="F38" s="70">
        <v>0</v>
      </c>
      <c r="G38" s="70">
        <f t="shared" si="3"/>
        <v>188949</v>
      </c>
      <c r="H38" s="70">
        <v>142743.87</v>
      </c>
      <c r="I38" s="70">
        <v>926.79</v>
      </c>
      <c r="J38" s="70">
        <f t="shared" si="4"/>
        <v>143670.66</v>
      </c>
    </row>
    <row r="39" spans="1:10" x14ac:dyDescent="0.25">
      <c r="A39" s="68">
        <v>28</v>
      </c>
      <c r="B39" s="68" t="s">
        <v>89</v>
      </c>
      <c r="C39" s="69" t="s">
        <v>133</v>
      </c>
      <c r="D39" s="68" t="s">
        <v>133</v>
      </c>
      <c r="E39" s="70">
        <v>250000</v>
      </c>
      <c r="F39" s="70"/>
      <c r="G39" s="70">
        <f t="shared" si="3"/>
        <v>250000</v>
      </c>
      <c r="H39" s="70">
        <v>195000</v>
      </c>
      <c r="I39" s="70"/>
      <c r="J39" s="70">
        <f t="shared" si="4"/>
        <v>195000</v>
      </c>
    </row>
    <row r="40" spans="1:10" x14ac:dyDescent="0.25">
      <c r="A40" s="68">
        <v>29</v>
      </c>
      <c r="B40" s="68" t="s">
        <v>89</v>
      </c>
      <c r="C40" s="69" t="s">
        <v>132</v>
      </c>
      <c r="D40" s="68" t="s">
        <v>157</v>
      </c>
      <c r="E40" s="70">
        <v>0</v>
      </c>
      <c r="F40" s="70">
        <v>0</v>
      </c>
      <c r="G40" s="70">
        <f t="shared" si="3"/>
        <v>0</v>
      </c>
      <c r="H40" s="70">
        <v>0</v>
      </c>
      <c r="I40" s="70">
        <v>0</v>
      </c>
      <c r="J40" s="70">
        <f t="shared" si="4"/>
        <v>0</v>
      </c>
    </row>
    <row r="41" spans="1:10" x14ac:dyDescent="0.25">
      <c r="A41" s="68">
        <v>30</v>
      </c>
      <c r="B41" s="68" t="s">
        <v>89</v>
      </c>
      <c r="C41" s="69" t="s">
        <v>131</v>
      </c>
      <c r="D41" s="68"/>
      <c r="E41" s="70">
        <v>0</v>
      </c>
      <c r="F41" s="70"/>
      <c r="G41" s="70">
        <f t="shared" si="3"/>
        <v>0</v>
      </c>
      <c r="H41" s="70">
        <v>0</v>
      </c>
      <c r="I41" s="70"/>
      <c r="J41" s="70">
        <f t="shared" si="4"/>
        <v>0</v>
      </c>
    </row>
    <row r="42" spans="1:10" ht="31.5" x14ac:dyDescent="0.25">
      <c r="A42" s="68">
        <v>31</v>
      </c>
      <c r="B42" s="68" t="s">
        <v>90</v>
      </c>
      <c r="C42" s="69" t="s">
        <v>142</v>
      </c>
      <c r="D42" s="68" t="s">
        <v>143</v>
      </c>
      <c r="E42" s="70">
        <v>2000</v>
      </c>
      <c r="F42" s="70">
        <v>0</v>
      </c>
      <c r="G42" s="70">
        <f t="shared" si="3"/>
        <v>2000</v>
      </c>
      <c r="H42" s="70">
        <v>1994</v>
      </c>
      <c r="I42" s="70">
        <v>0</v>
      </c>
      <c r="J42" s="70">
        <f t="shared" si="4"/>
        <v>1994</v>
      </c>
    </row>
    <row r="43" spans="1:10" ht="63" x14ac:dyDescent="0.25">
      <c r="A43" s="68">
        <v>32</v>
      </c>
      <c r="B43" s="68" t="s">
        <v>90</v>
      </c>
      <c r="C43" s="69" t="s">
        <v>144</v>
      </c>
      <c r="D43" s="68" t="s">
        <v>185</v>
      </c>
      <c r="E43" s="70">
        <v>0</v>
      </c>
      <c r="F43" s="70">
        <v>0</v>
      </c>
      <c r="G43" s="70">
        <f t="shared" si="3"/>
        <v>0</v>
      </c>
      <c r="H43" s="70">
        <v>0</v>
      </c>
      <c r="I43" s="70">
        <v>0</v>
      </c>
      <c r="J43" s="70">
        <f t="shared" si="4"/>
        <v>0</v>
      </c>
    </row>
    <row r="44" spans="1:10" ht="47.25" x14ac:dyDescent="0.25">
      <c r="A44" s="68">
        <v>33</v>
      </c>
      <c r="B44" s="68" t="s">
        <v>90</v>
      </c>
      <c r="C44" s="69" t="s">
        <v>171</v>
      </c>
      <c r="D44" s="68" t="s">
        <v>172</v>
      </c>
      <c r="E44" s="70">
        <v>57000</v>
      </c>
      <c r="F44" s="70">
        <v>0</v>
      </c>
      <c r="G44" s="70">
        <f>E44+F44</f>
        <v>57000</v>
      </c>
      <c r="H44" s="70">
        <v>32500</v>
      </c>
      <c r="I44" s="70">
        <v>2754</v>
      </c>
      <c r="J44" s="70">
        <f t="shared" si="4"/>
        <v>35254</v>
      </c>
    </row>
    <row r="45" spans="1:10" ht="47.25" x14ac:dyDescent="0.25">
      <c r="A45" s="68">
        <v>34</v>
      </c>
      <c r="B45" s="68" t="s">
        <v>90</v>
      </c>
      <c r="C45" s="69" t="s">
        <v>173</v>
      </c>
      <c r="D45" s="68" t="s">
        <v>174</v>
      </c>
      <c r="E45" s="70">
        <v>0</v>
      </c>
      <c r="F45" s="70">
        <v>0</v>
      </c>
      <c r="G45" s="70">
        <v>0</v>
      </c>
      <c r="H45" s="70">
        <v>0</v>
      </c>
      <c r="I45" s="70">
        <v>0</v>
      </c>
      <c r="J45" s="70">
        <f t="shared" si="4"/>
        <v>0</v>
      </c>
    </row>
    <row r="46" spans="1:10" x14ac:dyDescent="0.25">
      <c r="A46" s="68">
        <v>35</v>
      </c>
      <c r="B46" s="68" t="s">
        <v>90</v>
      </c>
      <c r="C46" s="69" t="s">
        <v>186</v>
      </c>
      <c r="D46" s="68"/>
      <c r="E46" s="70">
        <v>10000</v>
      </c>
      <c r="F46" s="70">
        <v>0</v>
      </c>
      <c r="G46" s="70">
        <f>E46+F46</f>
        <v>10000</v>
      </c>
      <c r="H46" s="70">
        <v>14.71</v>
      </c>
      <c r="I46" s="70">
        <v>0</v>
      </c>
      <c r="J46" s="70">
        <f t="shared" si="4"/>
        <v>14.71</v>
      </c>
    </row>
    <row r="47" spans="1:10" ht="47.25" x14ac:dyDescent="0.25">
      <c r="A47" s="68">
        <v>36</v>
      </c>
      <c r="B47" s="68" t="s">
        <v>90</v>
      </c>
      <c r="C47" s="69" t="s">
        <v>187</v>
      </c>
      <c r="D47" s="68" t="s">
        <v>188</v>
      </c>
      <c r="E47" s="70">
        <v>4000</v>
      </c>
      <c r="F47" s="70">
        <v>0</v>
      </c>
      <c r="G47" s="70">
        <f>E47+F47</f>
        <v>4000</v>
      </c>
      <c r="H47" s="70">
        <v>0</v>
      </c>
      <c r="I47" s="70">
        <v>0</v>
      </c>
      <c r="J47" s="70">
        <f t="shared" si="4"/>
        <v>0</v>
      </c>
    </row>
    <row r="48" spans="1:10" ht="63" x14ac:dyDescent="0.25">
      <c r="A48" s="68">
        <v>37</v>
      </c>
      <c r="B48" s="68" t="s">
        <v>90</v>
      </c>
      <c r="C48" s="69" t="s">
        <v>189</v>
      </c>
      <c r="D48" s="68" t="s">
        <v>190</v>
      </c>
      <c r="E48" s="70">
        <v>200</v>
      </c>
      <c r="F48" s="70">
        <v>0</v>
      </c>
      <c r="G48" s="70">
        <f>E48+F48</f>
        <v>200</v>
      </c>
      <c r="H48" s="70">
        <v>0</v>
      </c>
      <c r="I48" s="70">
        <v>0</v>
      </c>
      <c r="J48" s="70">
        <f t="shared" si="4"/>
        <v>0</v>
      </c>
    </row>
    <row r="49" spans="1:14" x14ac:dyDescent="0.25">
      <c r="A49" s="68">
        <v>38</v>
      </c>
      <c r="B49" s="68" t="s">
        <v>90</v>
      </c>
      <c r="C49" s="69" t="s">
        <v>191</v>
      </c>
      <c r="D49" s="68"/>
      <c r="E49" s="70">
        <v>1000</v>
      </c>
      <c r="F49" s="70">
        <v>0</v>
      </c>
      <c r="G49" s="70">
        <f>E49+F49</f>
        <v>1000</v>
      </c>
      <c r="H49" s="70">
        <v>0</v>
      </c>
      <c r="I49" s="70">
        <v>0</v>
      </c>
      <c r="J49" s="70">
        <f t="shared" si="4"/>
        <v>0</v>
      </c>
    </row>
    <row r="50" spans="1:14" s="62" customFormat="1" x14ac:dyDescent="0.25">
      <c r="A50" s="78"/>
      <c r="B50" s="78"/>
      <c r="C50" s="102"/>
      <c r="D50" s="78"/>
      <c r="E50" s="80">
        <f>E15+E16+E17+E18+E19+E20+E21+E22+E23+E24+E25+E26+E27+E28+E29+E30+E31+E32+E33+E34+E35+E36+E37+E38+E39+E40+E41+E42+E43+E44+E45+E46+E47+E48+E49</f>
        <v>4493346</v>
      </c>
      <c r="F50" s="80">
        <f t="shared" ref="F50" si="5">F15+F16+F17+F18+F19+F20+F21+F22+F23+F24+F25+F26+F27+F28+F29+F30+F12+F31+F32+F33+F34+F35+F36+F37+F38+F39+F40+F41+F42+F43+F44+F45+F46+F47</f>
        <v>0</v>
      </c>
      <c r="G50" s="80">
        <f>G15+G16+G17+G18+G19+G20+G21+G22+G23+G24+G25+G26+G27+G28+G29+G30+G31+G32+G33+G34+G35+G36+G37+G38+G39+G40+G41+G42+G43+G44+G45+G46+G47+G48+G49</f>
        <v>4493346</v>
      </c>
      <c r="H50" s="80">
        <f>H15+H16+H17+H18+H19+H20+H21+H22+H23+H24+H25+H26+H27+H28+H29+H30+H31+H32+H33+H34+H35+H36+H37+H38+H39+H40+H41+H42+H43+H44+H45+H46+H47+H48+H49</f>
        <v>3368395.6800000006</v>
      </c>
      <c r="I50" s="80">
        <f>I15+I16+I17+I18+I19+I20+I21+I22+I23+I24+I25+I26+I27+I28+I29+I30+I31+I32+I33+I34+I35+I36+I37+I38+I39+I40+I41+I42+I43+I44+I45+I46+I47+I48+I49</f>
        <v>4910.9079999999994</v>
      </c>
      <c r="J50" s="80">
        <f>J15+J16+J17+J18+J19+J20+J21+J22+J23+J24+J25+J26+J27+J28+J29+J30+J31+J32+J33+J34+J35+J36+J37+J38+J39+J40+J41+J42+J43+J44+J45+J46+J47+J48+J49</f>
        <v>3373306.5880000009</v>
      </c>
      <c r="K50" s="9"/>
      <c r="L50" s="9"/>
      <c r="M50" s="9"/>
      <c r="N50" s="9"/>
    </row>
    <row r="51" spans="1:14" ht="31.5" x14ac:dyDescent="0.25">
      <c r="A51" s="68">
        <v>39</v>
      </c>
      <c r="B51" s="68" t="s">
        <v>94</v>
      </c>
      <c r="C51" s="69" t="s">
        <v>24</v>
      </c>
      <c r="D51" s="68" t="s">
        <v>25</v>
      </c>
      <c r="E51" s="70">
        <v>3125</v>
      </c>
      <c r="F51" s="70">
        <v>0</v>
      </c>
      <c r="G51" s="70">
        <f>E51+F51</f>
        <v>3125</v>
      </c>
      <c r="H51" s="70">
        <v>1374</v>
      </c>
      <c r="I51" s="70">
        <v>33129</v>
      </c>
      <c r="J51" s="70">
        <f>H51+I51</f>
        <v>34503</v>
      </c>
    </row>
    <row r="52" spans="1:14" x14ac:dyDescent="0.25">
      <c r="A52" s="68"/>
      <c r="B52" s="68"/>
      <c r="C52" s="69"/>
      <c r="D52" s="68"/>
      <c r="E52" s="81">
        <f>SUM(E51:E51)</f>
        <v>3125</v>
      </c>
      <c r="F52" s="81">
        <f>F51</f>
        <v>0</v>
      </c>
      <c r="G52" s="81">
        <f>G51</f>
        <v>3125</v>
      </c>
      <c r="H52" s="81">
        <f>H51</f>
        <v>1374</v>
      </c>
      <c r="I52" s="81">
        <f>I51</f>
        <v>33129</v>
      </c>
      <c r="J52" s="81">
        <f>J51</f>
        <v>34503</v>
      </c>
    </row>
    <row r="53" spans="1:14" ht="47.25" x14ac:dyDescent="0.25">
      <c r="A53" s="68">
        <v>40</v>
      </c>
      <c r="B53" s="68" t="s">
        <v>91</v>
      </c>
      <c r="C53" s="69" t="s">
        <v>42</v>
      </c>
      <c r="D53" s="68" t="s">
        <v>43</v>
      </c>
      <c r="E53" s="68">
        <v>5515.31</v>
      </c>
      <c r="F53" s="68">
        <v>0</v>
      </c>
      <c r="G53" s="70">
        <f>E53+F53</f>
        <v>5515.31</v>
      </c>
      <c r="H53" s="68">
        <v>568.1</v>
      </c>
      <c r="I53" s="68">
        <v>1348.6</v>
      </c>
      <c r="J53" s="70">
        <f>H53+I53</f>
        <v>1916.6999999999998</v>
      </c>
    </row>
    <row r="54" spans="1:14" x14ac:dyDescent="0.25">
      <c r="A54" s="68"/>
      <c r="B54" s="68"/>
      <c r="C54" s="69"/>
      <c r="D54" s="68"/>
      <c r="E54" s="78">
        <f t="shared" ref="E54:J54" si="6">E53</f>
        <v>5515.31</v>
      </c>
      <c r="F54" s="78">
        <f t="shared" si="6"/>
        <v>0</v>
      </c>
      <c r="G54" s="78">
        <f t="shared" si="6"/>
        <v>5515.31</v>
      </c>
      <c r="H54" s="78">
        <f t="shared" si="6"/>
        <v>568.1</v>
      </c>
      <c r="I54" s="78">
        <f t="shared" si="6"/>
        <v>1348.6</v>
      </c>
      <c r="J54" s="78">
        <f t="shared" si="6"/>
        <v>1916.6999999999998</v>
      </c>
    </row>
    <row r="55" spans="1:14" ht="78.75" x14ac:dyDescent="0.25">
      <c r="A55" s="68">
        <v>41</v>
      </c>
      <c r="B55" s="68" t="s">
        <v>165</v>
      </c>
      <c r="C55" s="69" t="s">
        <v>44</v>
      </c>
      <c r="D55" s="68" t="s">
        <v>45</v>
      </c>
      <c r="E55" s="68">
        <v>728212.65</v>
      </c>
      <c r="F55" s="68">
        <v>0</v>
      </c>
      <c r="G55" s="68">
        <f>E55+F55</f>
        <v>728212.65</v>
      </c>
      <c r="H55" s="68">
        <v>585949.85</v>
      </c>
      <c r="I55" s="68">
        <v>7364.86</v>
      </c>
      <c r="J55" s="70">
        <f>H55+I55</f>
        <v>593314.71</v>
      </c>
    </row>
    <row r="56" spans="1:14" ht="31.5" x14ac:dyDescent="0.25">
      <c r="A56" s="68">
        <v>42</v>
      </c>
      <c r="B56" s="68" t="s">
        <v>165</v>
      </c>
      <c r="C56" s="93" t="s">
        <v>97</v>
      </c>
      <c r="D56" s="68" t="s">
        <v>98</v>
      </c>
      <c r="E56" s="82"/>
      <c r="F56" s="82"/>
      <c r="G56" s="83">
        <f>E56+F56</f>
        <v>0</v>
      </c>
      <c r="H56" s="82"/>
      <c r="I56" s="82"/>
      <c r="J56" s="82"/>
    </row>
    <row r="57" spans="1:14" x14ac:dyDescent="0.25">
      <c r="A57" s="68"/>
      <c r="B57" s="68"/>
      <c r="C57" s="93"/>
      <c r="D57" s="68"/>
      <c r="E57" s="84">
        <f t="shared" ref="E57:J57" si="7">E55+E56</f>
        <v>728212.65</v>
      </c>
      <c r="F57" s="84">
        <f t="shared" si="7"/>
        <v>0</v>
      </c>
      <c r="G57" s="84">
        <f t="shared" si="7"/>
        <v>728212.65</v>
      </c>
      <c r="H57" s="84">
        <f t="shared" si="7"/>
        <v>585949.85</v>
      </c>
      <c r="I57" s="84">
        <f t="shared" si="7"/>
        <v>7364.86</v>
      </c>
      <c r="J57" s="84">
        <f t="shared" si="7"/>
        <v>593314.71</v>
      </c>
    </row>
    <row r="58" spans="1:14" ht="63" x14ac:dyDescent="0.25">
      <c r="A58" s="68">
        <v>43</v>
      </c>
      <c r="B58" s="68" t="s">
        <v>166</v>
      </c>
      <c r="C58" s="69" t="s">
        <v>46</v>
      </c>
      <c r="D58" s="68" t="s">
        <v>47</v>
      </c>
      <c r="E58" s="68">
        <v>0</v>
      </c>
      <c r="F58" s="68">
        <v>0</v>
      </c>
      <c r="G58" s="70">
        <f>E58+F58</f>
        <v>0</v>
      </c>
      <c r="H58" s="68">
        <v>0</v>
      </c>
      <c r="I58" s="68">
        <v>0</v>
      </c>
      <c r="J58" s="70">
        <f>H58+I58</f>
        <v>0</v>
      </c>
    </row>
    <row r="59" spans="1:14" ht="63" x14ac:dyDescent="0.25">
      <c r="A59" s="68">
        <v>44</v>
      </c>
      <c r="B59" s="68" t="s">
        <v>166</v>
      </c>
      <c r="C59" s="69" t="s">
        <v>85</v>
      </c>
      <c r="D59" s="68" t="s">
        <v>88</v>
      </c>
      <c r="E59" s="82">
        <v>0</v>
      </c>
      <c r="F59" s="70"/>
      <c r="G59" s="70">
        <f>E59+F59</f>
        <v>0</v>
      </c>
      <c r="H59" s="82">
        <v>0</v>
      </c>
      <c r="I59" s="70"/>
      <c r="J59" s="70">
        <f>H59+I59</f>
        <v>0</v>
      </c>
    </row>
    <row r="60" spans="1:14" x14ac:dyDescent="0.25">
      <c r="A60" s="68"/>
      <c r="B60" s="68"/>
      <c r="C60" s="69"/>
      <c r="D60" s="68"/>
      <c r="E60" s="84">
        <f t="shared" ref="E60:J60" si="8">E58+E59</f>
        <v>0</v>
      </c>
      <c r="F60" s="84">
        <f t="shared" si="8"/>
        <v>0</v>
      </c>
      <c r="G60" s="84">
        <f t="shared" si="8"/>
        <v>0</v>
      </c>
      <c r="H60" s="84">
        <f t="shared" si="8"/>
        <v>0</v>
      </c>
      <c r="I60" s="84">
        <f t="shared" si="8"/>
        <v>0</v>
      </c>
      <c r="J60" s="84">
        <f t="shared" si="8"/>
        <v>0</v>
      </c>
    </row>
    <row r="61" spans="1:14" ht="94.5" x14ac:dyDescent="0.25">
      <c r="A61" s="68">
        <v>45</v>
      </c>
      <c r="B61" s="68" t="s">
        <v>167</v>
      </c>
      <c r="C61" s="69" t="s">
        <v>48</v>
      </c>
      <c r="D61" s="68" t="s">
        <v>49</v>
      </c>
      <c r="E61" s="68">
        <v>33262</v>
      </c>
      <c r="F61" s="68">
        <v>0</v>
      </c>
      <c r="G61" s="70">
        <f>E61+F61</f>
        <v>33262</v>
      </c>
      <c r="H61" s="68">
        <v>15929.82</v>
      </c>
      <c r="I61" s="68">
        <v>0</v>
      </c>
      <c r="J61" s="70">
        <f>H61+I61</f>
        <v>15929.82</v>
      </c>
    </row>
    <row r="62" spans="1:14" x14ac:dyDescent="0.25">
      <c r="A62" s="68"/>
      <c r="B62" s="68"/>
      <c r="C62" s="69"/>
      <c r="D62" s="68"/>
      <c r="E62" s="78">
        <f t="shared" ref="E62:J62" si="9">E61</f>
        <v>33262</v>
      </c>
      <c r="F62" s="78">
        <f t="shared" si="9"/>
        <v>0</v>
      </c>
      <c r="G62" s="78">
        <f t="shared" si="9"/>
        <v>33262</v>
      </c>
      <c r="H62" s="78">
        <f t="shared" si="9"/>
        <v>15929.82</v>
      </c>
      <c r="I62" s="78">
        <f t="shared" si="9"/>
        <v>0</v>
      </c>
      <c r="J62" s="78">
        <f t="shared" si="9"/>
        <v>15929.82</v>
      </c>
    </row>
    <row r="63" spans="1:14" s="71" customFormat="1" ht="56.25" x14ac:dyDescent="0.3">
      <c r="A63" s="85">
        <v>46</v>
      </c>
      <c r="B63" s="85" t="s">
        <v>168</v>
      </c>
      <c r="C63" s="94" t="s">
        <v>50</v>
      </c>
      <c r="D63" s="85" t="s">
        <v>51</v>
      </c>
      <c r="E63" s="85">
        <v>230</v>
      </c>
      <c r="F63" s="85">
        <v>0</v>
      </c>
      <c r="G63" s="86">
        <f t="shared" ref="G63:G79" si="10">E63+F63</f>
        <v>230</v>
      </c>
      <c r="H63" s="86">
        <v>230</v>
      </c>
      <c r="I63" s="85">
        <v>0</v>
      </c>
      <c r="J63" s="86">
        <f>H63+I63</f>
        <v>230</v>
      </c>
      <c r="K63" s="87"/>
      <c r="L63" s="87"/>
      <c r="M63" s="87"/>
      <c r="N63" s="87"/>
    </row>
    <row r="64" spans="1:14" ht="47.25" x14ac:dyDescent="0.25">
      <c r="A64" s="68">
        <v>47</v>
      </c>
      <c r="B64" s="68" t="s">
        <v>168</v>
      </c>
      <c r="C64" s="69" t="s">
        <v>52</v>
      </c>
      <c r="D64" s="68" t="s">
        <v>53</v>
      </c>
      <c r="E64" s="82">
        <v>0</v>
      </c>
      <c r="F64" s="82">
        <v>0</v>
      </c>
      <c r="G64" s="70">
        <f t="shared" si="10"/>
        <v>0</v>
      </c>
      <c r="H64" s="84">
        <v>0</v>
      </c>
      <c r="I64" s="84">
        <v>0</v>
      </c>
      <c r="J64" s="100">
        <f>H64+I64</f>
        <v>0</v>
      </c>
    </row>
    <row r="65" spans="1:17" ht="47.25" x14ac:dyDescent="0.25">
      <c r="A65" s="68">
        <v>48</v>
      </c>
      <c r="B65" s="68" t="s">
        <v>168</v>
      </c>
      <c r="C65" s="69" t="s">
        <v>54</v>
      </c>
      <c r="D65" s="68" t="s">
        <v>55</v>
      </c>
      <c r="E65" s="82">
        <v>0</v>
      </c>
      <c r="F65" s="82">
        <v>0</v>
      </c>
      <c r="G65" s="70">
        <f t="shared" si="10"/>
        <v>0</v>
      </c>
      <c r="H65" s="82">
        <v>0</v>
      </c>
      <c r="I65" s="82">
        <v>0</v>
      </c>
      <c r="J65" s="100">
        <f>H65+I65</f>
        <v>0</v>
      </c>
    </row>
    <row r="66" spans="1:17" ht="47.25" x14ac:dyDescent="0.25">
      <c r="A66" s="68">
        <v>49</v>
      </c>
      <c r="B66" s="68" t="s">
        <v>168</v>
      </c>
      <c r="C66" s="69" t="s">
        <v>192</v>
      </c>
      <c r="D66" s="68"/>
      <c r="E66" s="82">
        <v>200</v>
      </c>
      <c r="F66" s="82">
        <v>0</v>
      </c>
      <c r="G66" s="70">
        <f t="shared" si="10"/>
        <v>200</v>
      </c>
      <c r="H66" s="82">
        <v>0</v>
      </c>
      <c r="I66" s="82">
        <v>0</v>
      </c>
      <c r="J66" s="100">
        <f>H66+I66</f>
        <v>0</v>
      </c>
    </row>
    <row r="67" spans="1:17" x14ac:dyDescent="0.25">
      <c r="A67" s="68"/>
      <c r="B67" s="78"/>
      <c r="C67" s="102"/>
      <c r="D67" s="78"/>
      <c r="E67" s="84">
        <f>E63+E64+E65+E66</f>
        <v>430</v>
      </c>
      <c r="F67" s="84">
        <f t="shared" ref="F67:J67" si="11">F63+F64+F65+F66</f>
        <v>0</v>
      </c>
      <c r="G67" s="84">
        <f t="shared" si="11"/>
        <v>430</v>
      </c>
      <c r="H67" s="84">
        <f t="shared" si="11"/>
        <v>230</v>
      </c>
      <c r="I67" s="84">
        <f t="shared" si="11"/>
        <v>0</v>
      </c>
      <c r="J67" s="84">
        <f t="shared" si="11"/>
        <v>230</v>
      </c>
    </row>
    <row r="68" spans="1:17" ht="31.5" x14ac:dyDescent="0.25">
      <c r="A68" s="68">
        <v>50</v>
      </c>
      <c r="B68" s="68" t="s">
        <v>92</v>
      </c>
      <c r="C68" s="69" t="s">
        <v>57</v>
      </c>
      <c r="D68" s="68" t="s">
        <v>58</v>
      </c>
      <c r="E68" s="70">
        <v>33811.269999999997</v>
      </c>
      <c r="F68" s="70">
        <v>0</v>
      </c>
      <c r="G68" s="70">
        <f t="shared" si="10"/>
        <v>33811.269999999997</v>
      </c>
      <c r="H68" s="88">
        <v>1605.54</v>
      </c>
      <c r="I68" s="70">
        <v>0</v>
      </c>
      <c r="J68" s="70">
        <f>H68+I68</f>
        <v>1605.54</v>
      </c>
    </row>
    <row r="69" spans="1:17" x14ac:dyDescent="0.25">
      <c r="A69" s="68"/>
      <c r="B69" s="68"/>
      <c r="C69" s="69"/>
      <c r="D69" s="68"/>
      <c r="E69" s="100">
        <f t="shared" ref="E69:J69" si="12">E68</f>
        <v>33811.269999999997</v>
      </c>
      <c r="F69" s="100">
        <f t="shared" si="12"/>
        <v>0</v>
      </c>
      <c r="G69" s="100">
        <f t="shared" si="12"/>
        <v>33811.269999999997</v>
      </c>
      <c r="H69" s="100">
        <f t="shared" si="12"/>
        <v>1605.54</v>
      </c>
      <c r="I69" s="100">
        <f t="shared" si="12"/>
        <v>0</v>
      </c>
      <c r="J69" s="100">
        <f t="shared" si="12"/>
        <v>1605.54</v>
      </c>
    </row>
    <row r="70" spans="1:17" ht="78.75" x14ac:dyDescent="0.25">
      <c r="A70" s="68">
        <v>51</v>
      </c>
      <c r="B70" s="68" t="s">
        <v>169</v>
      </c>
      <c r="C70" s="69" t="s">
        <v>56</v>
      </c>
      <c r="D70" s="68" t="s">
        <v>80</v>
      </c>
      <c r="E70" s="82">
        <v>0</v>
      </c>
      <c r="F70" s="70">
        <v>0</v>
      </c>
      <c r="G70" s="70">
        <f t="shared" si="10"/>
        <v>0</v>
      </c>
      <c r="H70" s="82">
        <v>0</v>
      </c>
      <c r="I70" s="82">
        <v>0</v>
      </c>
      <c r="J70" s="70">
        <f>H70+I70</f>
        <v>0</v>
      </c>
      <c r="Q70" s="63">
        <f>1027.88*0.75/100</f>
        <v>7.7091000000000012</v>
      </c>
    </row>
    <row r="71" spans="1:17" ht="31.5" x14ac:dyDescent="0.25">
      <c r="A71" s="68">
        <v>52</v>
      </c>
      <c r="B71" s="68" t="s">
        <v>169</v>
      </c>
      <c r="C71" s="93" t="s">
        <v>99</v>
      </c>
      <c r="D71" s="68" t="s">
        <v>100</v>
      </c>
      <c r="E71" s="82">
        <v>1500</v>
      </c>
      <c r="F71" s="82">
        <v>0</v>
      </c>
      <c r="G71" s="70">
        <f t="shared" si="10"/>
        <v>1500</v>
      </c>
      <c r="H71" s="82">
        <v>750</v>
      </c>
      <c r="I71" s="82">
        <v>180</v>
      </c>
      <c r="J71" s="70">
        <f>H71+I71</f>
        <v>930</v>
      </c>
    </row>
    <row r="72" spans="1:17" x14ac:dyDescent="0.2">
      <c r="A72" s="68"/>
      <c r="B72" s="68"/>
      <c r="C72" s="93"/>
      <c r="D72" s="68"/>
      <c r="E72" s="84">
        <f t="shared" ref="E72:J72" si="13">E70+E71</f>
        <v>1500</v>
      </c>
      <c r="F72" s="84">
        <f t="shared" si="13"/>
        <v>0</v>
      </c>
      <c r="G72" s="84">
        <f t="shared" si="13"/>
        <v>1500</v>
      </c>
      <c r="H72" s="84">
        <f t="shared" si="13"/>
        <v>750</v>
      </c>
      <c r="I72" s="84">
        <f t="shared" si="13"/>
        <v>180</v>
      </c>
      <c r="J72" s="84">
        <f t="shared" si="13"/>
        <v>930</v>
      </c>
      <c r="K72" s="63"/>
      <c r="L72" s="63"/>
      <c r="M72" s="63"/>
      <c r="N72" s="63"/>
    </row>
    <row r="73" spans="1:17" ht="63" x14ac:dyDescent="0.2">
      <c r="A73" s="68">
        <v>53</v>
      </c>
      <c r="B73" s="68" t="s">
        <v>93</v>
      </c>
      <c r="C73" s="69" t="s">
        <v>81</v>
      </c>
      <c r="D73" s="68" t="s">
        <v>82</v>
      </c>
      <c r="E73" s="82">
        <v>0</v>
      </c>
      <c r="F73" s="70">
        <v>0</v>
      </c>
      <c r="G73" s="70">
        <f t="shared" si="10"/>
        <v>0</v>
      </c>
      <c r="H73" s="82">
        <v>0</v>
      </c>
      <c r="I73" s="70">
        <v>0</v>
      </c>
      <c r="J73" s="70">
        <f>H73+I73</f>
        <v>0</v>
      </c>
      <c r="K73" s="63"/>
      <c r="L73" s="63"/>
      <c r="M73" s="63"/>
      <c r="N73" s="63"/>
    </row>
    <row r="74" spans="1:17" x14ac:dyDescent="0.2">
      <c r="A74" s="68"/>
      <c r="B74" s="95"/>
      <c r="C74" s="69"/>
      <c r="D74" s="68"/>
      <c r="E74" s="84">
        <f t="shared" ref="E74:J74" si="14">E73</f>
        <v>0</v>
      </c>
      <c r="F74" s="84">
        <f t="shared" si="14"/>
        <v>0</v>
      </c>
      <c r="G74" s="84">
        <f t="shared" si="14"/>
        <v>0</v>
      </c>
      <c r="H74" s="84">
        <f t="shared" si="14"/>
        <v>0</v>
      </c>
      <c r="I74" s="84">
        <f t="shared" si="14"/>
        <v>0</v>
      </c>
      <c r="J74" s="84">
        <f t="shared" si="14"/>
        <v>0</v>
      </c>
      <c r="K74" s="63"/>
      <c r="L74" s="63"/>
      <c r="M74" s="63"/>
      <c r="N74" s="63"/>
    </row>
    <row r="75" spans="1:17" ht="31.5" x14ac:dyDescent="0.2">
      <c r="A75" s="68">
        <v>54</v>
      </c>
      <c r="B75" s="96" t="s">
        <v>103</v>
      </c>
      <c r="C75" s="69" t="s">
        <v>102</v>
      </c>
      <c r="D75" s="68" t="s">
        <v>101</v>
      </c>
      <c r="E75" s="82">
        <v>2806893</v>
      </c>
      <c r="F75" s="70">
        <v>0</v>
      </c>
      <c r="G75" s="70">
        <f t="shared" si="10"/>
        <v>2806893</v>
      </c>
      <c r="H75" s="70">
        <v>1971095.37</v>
      </c>
      <c r="I75" s="70">
        <v>2924.18</v>
      </c>
      <c r="J75" s="70">
        <f>H75+I75</f>
        <v>1974019.55</v>
      </c>
      <c r="K75" s="63"/>
      <c r="L75" s="63"/>
      <c r="M75" s="63"/>
      <c r="N75" s="63"/>
    </row>
    <row r="76" spans="1:17" x14ac:dyDescent="0.2">
      <c r="A76" s="89"/>
      <c r="B76" s="97"/>
      <c r="C76" s="69"/>
      <c r="D76" s="68"/>
      <c r="E76" s="84">
        <f t="shared" ref="E76:J76" si="15">E75</f>
        <v>2806893</v>
      </c>
      <c r="F76" s="84">
        <f t="shared" si="15"/>
        <v>0</v>
      </c>
      <c r="G76" s="84">
        <f t="shared" si="15"/>
        <v>2806893</v>
      </c>
      <c r="H76" s="84">
        <f t="shared" si="15"/>
        <v>1971095.37</v>
      </c>
      <c r="I76" s="84">
        <f t="shared" si="15"/>
        <v>2924.18</v>
      </c>
      <c r="J76" s="84">
        <f t="shared" si="15"/>
        <v>1974019.55</v>
      </c>
      <c r="K76" s="63"/>
      <c r="L76" s="63"/>
      <c r="M76" s="63"/>
      <c r="N76" s="63"/>
    </row>
    <row r="77" spans="1:17" s="62" customFormat="1" ht="47.25" x14ac:dyDescent="0.2">
      <c r="A77" s="115">
        <v>55</v>
      </c>
      <c r="B77" s="116" t="s">
        <v>175</v>
      </c>
      <c r="C77" s="102" t="s">
        <v>176</v>
      </c>
      <c r="D77" s="78" t="s">
        <v>161</v>
      </c>
      <c r="E77" s="84">
        <v>50</v>
      </c>
      <c r="F77" s="100">
        <v>0</v>
      </c>
      <c r="G77" s="100">
        <f t="shared" ref="G77" si="16">E77+F77</f>
        <v>50</v>
      </c>
      <c r="H77" s="100">
        <v>16.66</v>
      </c>
      <c r="I77" s="100">
        <v>4.08</v>
      </c>
      <c r="J77" s="100">
        <f>H77+I77</f>
        <v>20.740000000000002</v>
      </c>
    </row>
    <row r="78" spans="1:17" x14ac:dyDescent="0.2">
      <c r="A78" s="89"/>
      <c r="B78" s="97"/>
      <c r="C78" s="69"/>
      <c r="D78" s="68"/>
      <c r="E78" s="84">
        <f>SUM(E77)</f>
        <v>50</v>
      </c>
      <c r="F78" s="84">
        <f t="shared" ref="F78:J78" si="17">SUM(F77)</f>
        <v>0</v>
      </c>
      <c r="G78" s="84">
        <f t="shared" si="17"/>
        <v>50</v>
      </c>
      <c r="H78" s="84">
        <f t="shared" si="17"/>
        <v>16.66</v>
      </c>
      <c r="I78" s="84">
        <f t="shared" si="17"/>
        <v>4.08</v>
      </c>
      <c r="J78" s="84">
        <f t="shared" si="17"/>
        <v>20.740000000000002</v>
      </c>
      <c r="K78" s="63"/>
      <c r="L78" s="63"/>
      <c r="M78" s="63"/>
      <c r="N78" s="63"/>
    </row>
    <row r="79" spans="1:17" x14ac:dyDescent="0.2">
      <c r="A79" s="89">
        <v>56</v>
      </c>
      <c r="B79" s="97"/>
      <c r="C79" s="69" t="s">
        <v>130</v>
      </c>
      <c r="D79" s="68"/>
      <c r="E79" s="84">
        <v>0</v>
      </c>
      <c r="F79" s="84"/>
      <c r="G79" s="70">
        <f t="shared" si="10"/>
        <v>0</v>
      </c>
      <c r="H79" s="84"/>
      <c r="I79" s="84"/>
      <c r="J79" s="70">
        <f>H79+I79</f>
        <v>0</v>
      </c>
      <c r="K79" s="63"/>
      <c r="L79" s="63"/>
      <c r="M79" s="63"/>
      <c r="N79" s="63"/>
    </row>
    <row r="80" spans="1:17" ht="15.75" customHeight="1" x14ac:dyDescent="0.25">
      <c r="A80" s="72"/>
      <c r="B80" s="98"/>
      <c r="C80" s="78" t="s">
        <v>7</v>
      </c>
      <c r="D80" s="78"/>
      <c r="E80" s="100">
        <f>E9+E11+E14+E50+E52+E54+E57+E60+E62+E67+E69+E72+E74+E76+E78+E12</f>
        <v>8421145.3629999999</v>
      </c>
      <c r="F80" s="100">
        <f t="shared" ref="F80:J80" si="18">F9+F11+F14+F50+F52+F54+F57+F60+F62+F67+F69+F72+F74+F76+F78</f>
        <v>0</v>
      </c>
      <c r="G80" s="100">
        <f>G9+G11+G14+G50+G52+G54+G57+G60+G62+G67+G69+G72+G74+G76+G78+G12</f>
        <v>8421145.3629999999</v>
      </c>
      <c r="H80" s="100">
        <f t="shared" si="18"/>
        <v>6236953.0200000014</v>
      </c>
      <c r="I80" s="100">
        <f t="shared" si="18"/>
        <v>49861.627999999997</v>
      </c>
      <c r="J80" s="100">
        <f t="shared" si="18"/>
        <v>6286814.6480000019</v>
      </c>
      <c r="K80" s="63"/>
      <c r="L80" s="63"/>
      <c r="M80" s="63"/>
      <c r="N80" s="63"/>
    </row>
    <row r="81" spans="1:14" ht="15.75" customHeight="1" x14ac:dyDescent="0.25">
      <c r="A81" s="73"/>
      <c r="B81" s="73"/>
      <c r="C81" s="73"/>
      <c r="D81" s="99"/>
      <c r="E81" s="243">
        <f>SUM(E80,F80)</f>
        <v>8421145.3629999999</v>
      </c>
      <c r="F81" s="244"/>
      <c r="G81" s="101"/>
      <c r="H81" s="245">
        <f>SUM(H80,I80)</f>
        <v>6286814.648000001</v>
      </c>
      <c r="I81" s="246"/>
      <c r="J81" s="73"/>
      <c r="K81" s="63"/>
      <c r="L81" s="63"/>
      <c r="M81" s="63"/>
      <c r="N81" s="63"/>
    </row>
    <row r="82" spans="1:14" ht="15.75" customHeight="1" x14ac:dyDescent="0.25">
      <c r="A82" s="90"/>
      <c r="B82" s="90"/>
      <c r="C82" s="247" t="s">
        <v>193</v>
      </c>
      <c r="D82" s="247"/>
      <c r="E82" s="247"/>
      <c r="F82" s="247"/>
      <c r="G82" s="102"/>
      <c r="H82" s="242">
        <f>H80</f>
        <v>6236953.0200000014</v>
      </c>
      <c r="I82" s="242"/>
      <c r="J82" s="242">
        <f>SUM(J8:J73)</f>
        <v>8625548.7160000019</v>
      </c>
      <c r="K82" s="63"/>
      <c r="L82" s="64"/>
      <c r="M82" s="64"/>
      <c r="N82" s="63"/>
    </row>
    <row r="83" spans="1:14" ht="15.75" customHeight="1" x14ac:dyDescent="0.25">
      <c r="A83" s="90"/>
      <c r="B83" s="90"/>
      <c r="C83" s="247" t="s">
        <v>194</v>
      </c>
      <c r="D83" s="247"/>
      <c r="E83" s="247"/>
      <c r="F83" s="247"/>
      <c r="G83" s="102"/>
      <c r="H83" s="242">
        <f>I80</f>
        <v>49861.627999999997</v>
      </c>
      <c r="I83" s="242"/>
      <c r="J83" s="242"/>
      <c r="K83" s="63"/>
      <c r="L83" s="63"/>
      <c r="M83" s="64"/>
      <c r="N83" s="63"/>
    </row>
    <row r="84" spans="1:14" ht="15.75" customHeight="1" x14ac:dyDescent="0.25">
      <c r="A84" s="90"/>
      <c r="B84" s="90"/>
      <c r="C84" s="236" t="s">
        <v>195</v>
      </c>
      <c r="D84" s="237"/>
      <c r="E84" s="237"/>
      <c r="F84" s="237"/>
      <c r="G84" s="241"/>
      <c r="H84" s="242">
        <f>SUM(H80:I80)</f>
        <v>6286814.648000001</v>
      </c>
      <c r="I84" s="242"/>
      <c r="J84" s="242"/>
      <c r="K84" s="64"/>
      <c r="L84" s="63"/>
      <c r="M84" s="64"/>
      <c r="N84" s="63"/>
    </row>
    <row r="85" spans="1:14" x14ac:dyDescent="0.25">
      <c r="A85" s="2"/>
      <c r="B85" s="2"/>
      <c r="C85" s="91"/>
      <c r="E85" s="92"/>
      <c r="K85" s="63"/>
      <c r="L85" s="63"/>
      <c r="M85" s="63"/>
      <c r="N85" s="63"/>
    </row>
    <row r="86" spans="1:14" x14ac:dyDescent="0.25">
      <c r="K86" s="63"/>
      <c r="L86" s="63"/>
      <c r="M86" s="63"/>
      <c r="N86" s="63"/>
    </row>
    <row r="87" spans="1:14" x14ac:dyDescent="0.25">
      <c r="A87" s="2"/>
      <c r="B87" s="2"/>
      <c r="C87" s="91"/>
      <c r="E87" s="92"/>
      <c r="K87" s="63"/>
      <c r="L87" s="63"/>
      <c r="M87" s="63"/>
      <c r="N87" s="63"/>
    </row>
    <row r="88" spans="1:14" x14ac:dyDescent="0.25">
      <c r="A88" s="2"/>
      <c r="B88" s="2"/>
      <c r="C88" s="91"/>
      <c r="E88" s="92"/>
      <c r="I88" s="4"/>
      <c r="K88" s="63"/>
      <c r="L88" s="63"/>
      <c r="M88" s="63"/>
      <c r="N88" s="63"/>
    </row>
    <row r="89" spans="1:14" x14ac:dyDescent="0.25">
      <c r="A89" s="2"/>
      <c r="B89" s="2"/>
      <c r="C89" s="91"/>
      <c r="E89" s="92"/>
      <c r="K89" s="63"/>
      <c r="L89" s="63"/>
      <c r="M89" s="63"/>
      <c r="N89" s="63"/>
    </row>
    <row r="90" spans="1:14" x14ac:dyDescent="0.25">
      <c r="A90" s="2"/>
      <c r="B90" s="2"/>
      <c r="C90" s="91"/>
      <c r="E90" s="92"/>
      <c r="F90" s="63"/>
      <c r="G90" s="63"/>
      <c r="H90" s="63"/>
      <c r="I90" s="63"/>
      <c r="J90" s="63"/>
      <c r="K90" s="63"/>
      <c r="L90" s="63"/>
      <c r="M90" s="63"/>
      <c r="N90" s="63"/>
    </row>
    <row r="91" spans="1:14" x14ac:dyDescent="0.25">
      <c r="A91" s="2"/>
      <c r="B91" s="2"/>
      <c r="C91" s="91"/>
      <c r="E91" s="92"/>
      <c r="F91" s="63"/>
      <c r="G91" s="63"/>
      <c r="H91" s="63"/>
      <c r="I91" s="63"/>
      <c r="J91" s="63"/>
      <c r="K91" s="63"/>
      <c r="L91" s="63"/>
      <c r="M91" s="63"/>
      <c r="N91" s="63"/>
    </row>
    <row r="92" spans="1:14" x14ac:dyDescent="0.25">
      <c r="A92" s="2"/>
      <c r="B92" s="2"/>
      <c r="C92" s="91"/>
      <c r="E92" s="92"/>
      <c r="F92" s="63"/>
      <c r="G92" s="63"/>
      <c r="H92" s="63"/>
      <c r="I92" s="63"/>
      <c r="J92" s="63"/>
      <c r="K92" s="63"/>
      <c r="L92" s="63"/>
      <c r="M92" s="63"/>
      <c r="N92" s="63"/>
    </row>
  </sheetData>
  <mergeCells count="22">
    <mergeCell ref="C84:G84"/>
    <mergeCell ref="H84:J84"/>
    <mergeCell ref="E81:F81"/>
    <mergeCell ref="H81:I81"/>
    <mergeCell ref="C82:F82"/>
    <mergeCell ref="H82:J82"/>
    <mergeCell ref="C83:F83"/>
    <mergeCell ref="H83:J83"/>
    <mergeCell ref="A1:J1"/>
    <mergeCell ref="B2:J2"/>
    <mergeCell ref="A3:J3"/>
    <mergeCell ref="A5:A7"/>
    <mergeCell ref="B5:B7"/>
    <mergeCell ref="C5:C6"/>
    <mergeCell ref="D5:D6"/>
    <mergeCell ref="E5:F5"/>
    <mergeCell ref="H5:J5"/>
    <mergeCell ref="E6:E7"/>
    <mergeCell ref="F6:F7"/>
    <mergeCell ref="H6:H7"/>
    <mergeCell ref="I6:I7"/>
    <mergeCell ref="J6:J7"/>
  </mergeCells>
  <pageMargins left="0.7" right="0.7" top="0.75" bottom="0.75" header="0.3" footer="0.3"/>
  <pageSetup paperSize="9" scale="99" orientation="landscape" r:id="rId1"/>
  <rowBreaks count="1" manualBreakCount="1">
    <brk id="62"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81"/>
  <sheetViews>
    <sheetView workbookViewId="0">
      <pane xSplit="2" topLeftCell="C1" activePane="topRight" state="frozen"/>
      <selection pane="topRight" activeCell="E13" sqref="E13"/>
    </sheetView>
  </sheetViews>
  <sheetFormatPr defaultColWidth="9.140625" defaultRowHeight="15.75" x14ac:dyDescent="0.25"/>
  <cols>
    <col min="1" max="1" width="6.7109375" style="61" bestFit="1" customWidth="1"/>
    <col min="2" max="2" width="51.85546875" style="117" customWidth="1"/>
    <col min="3" max="3" width="24.5703125" style="119" customWidth="1"/>
    <col min="4" max="4" width="23.140625" style="61" customWidth="1"/>
    <col min="5" max="5" width="15.28515625" style="61" customWidth="1"/>
    <col min="6" max="6" width="10.42578125" style="61" bestFit="1" customWidth="1"/>
    <col min="7" max="7" width="13.7109375" style="61" bestFit="1" customWidth="1"/>
    <col min="8" max="8" width="15.5703125" style="61" bestFit="1" customWidth="1"/>
    <col min="9" max="9" width="24.5703125" style="61" bestFit="1" customWidth="1"/>
    <col min="10" max="10" width="17.85546875" style="61" bestFit="1" customWidth="1"/>
    <col min="11" max="11" width="15.28515625" style="118" bestFit="1" customWidth="1"/>
    <col min="12" max="12" width="9.42578125" style="118" bestFit="1" customWidth="1"/>
    <col min="13" max="16384" width="9.140625" style="61"/>
  </cols>
  <sheetData>
    <row r="1" spans="1:12" x14ac:dyDescent="0.25">
      <c r="C1" s="61"/>
    </row>
    <row r="2" spans="1:12" x14ac:dyDescent="0.25">
      <c r="A2" s="119"/>
      <c r="B2" s="120"/>
      <c r="D2" s="119"/>
      <c r="E2" s="119"/>
      <c r="F2" s="119"/>
      <c r="G2" s="119"/>
      <c r="H2" s="119"/>
      <c r="I2" s="120" t="s">
        <v>128</v>
      </c>
      <c r="J2" s="120"/>
    </row>
    <row r="3" spans="1:12" x14ac:dyDescent="0.25">
      <c r="C3" s="61"/>
    </row>
    <row r="4" spans="1:12" x14ac:dyDescent="0.25">
      <c r="C4" s="61"/>
    </row>
    <row r="5" spans="1:12" x14ac:dyDescent="0.25">
      <c r="A5" s="250"/>
      <c r="B5" s="252" t="s">
        <v>127</v>
      </c>
      <c r="C5" s="252" t="s">
        <v>196</v>
      </c>
      <c r="D5" s="253" t="s">
        <v>140</v>
      </c>
      <c r="E5" s="254"/>
      <c r="F5" s="254"/>
      <c r="G5" s="249" t="s">
        <v>124</v>
      </c>
      <c r="H5" s="249" t="s">
        <v>197</v>
      </c>
      <c r="I5" s="248" t="s">
        <v>198</v>
      </c>
      <c r="J5" s="123"/>
    </row>
    <row r="6" spans="1:12" ht="31.5" x14ac:dyDescent="0.25">
      <c r="A6" s="251"/>
      <c r="B6" s="252"/>
      <c r="C6" s="252"/>
      <c r="D6" s="121" t="s">
        <v>126</v>
      </c>
      <c r="E6" s="121" t="s">
        <v>125</v>
      </c>
      <c r="F6" s="122" t="s">
        <v>61</v>
      </c>
      <c r="G6" s="249"/>
      <c r="H6" s="249"/>
      <c r="I6" s="248"/>
      <c r="J6" s="123"/>
    </row>
    <row r="7" spans="1:12" x14ac:dyDescent="0.25">
      <c r="A7" s="121"/>
      <c r="B7" s="121">
        <v>2</v>
      </c>
      <c r="C7" s="121">
        <v>3</v>
      </c>
      <c r="D7" s="121">
        <v>4</v>
      </c>
      <c r="E7" s="121">
        <v>5</v>
      </c>
      <c r="F7" s="121">
        <v>6</v>
      </c>
      <c r="G7" s="124">
        <v>7</v>
      </c>
      <c r="H7" s="124">
        <v>8</v>
      </c>
      <c r="I7" s="121">
        <v>9</v>
      </c>
      <c r="J7" s="123"/>
    </row>
    <row r="8" spans="1:12" x14ac:dyDescent="0.25">
      <c r="A8" s="60">
        <v>3</v>
      </c>
      <c r="B8" s="125" t="s">
        <v>8</v>
      </c>
      <c r="C8" s="126">
        <f>81.19+40.77</f>
        <v>121.96000000000001</v>
      </c>
      <c r="D8" s="126">
        <f>C8</f>
        <v>121.96000000000001</v>
      </c>
      <c r="E8" s="127">
        <v>0</v>
      </c>
      <c r="F8" s="126">
        <f>D8+E8</f>
        <v>121.96000000000001</v>
      </c>
      <c r="G8" s="126">
        <v>40.770000000000003</v>
      </c>
      <c r="H8" s="126">
        <f>ROUND(I8/100,2)</f>
        <v>0.81</v>
      </c>
      <c r="I8" s="128">
        <f>F8-G8</f>
        <v>81.19</v>
      </c>
      <c r="J8" s="129"/>
      <c r="K8" s="130">
        <v>24306581</v>
      </c>
      <c r="L8" s="130">
        <f>ROUND(K8/100000,2)</f>
        <v>243.07</v>
      </c>
    </row>
    <row r="9" spans="1:12" ht="31.5" x14ac:dyDescent="0.25">
      <c r="A9" s="60">
        <v>2</v>
      </c>
      <c r="B9" s="131" t="s">
        <v>10</v>
      </c>
      <c r="C9" s="132">
        <f>12611.35+2238.62</f>
        <v>14849.970000000001</v>
      </c>
      <c r="D9" s="132">
        <f t="shared" ref="D9:D65" si="0">C9</f>
        <v>14849.970000000001</v>
      </c>
      <c r="E9" s="127">
        <v>0</v>
      </c>
      <c r="F9" s="132">
        <f t="shared" ref="F9:F41" si="1">D9+E9</f>
        <v>14849.970000000001</v>
      </c>
      <c r="G9" s="127"/>
      <c r="H9" s="126">
        <f>ROUND(I9/100,2)</f>
        <v>148.5</v>
      </c>
      <c r="I9" s="133">
        <f t="shared" ref="I9:I65" si="2">F9-G9</f>
        <v>14849.970000000001</v>
      </c>
      <c r="J9" s="134"/>
      <c r="K9" s="130"/>
      <c r="L9" s="130">
        <f t="shared" ref="L9:L34" si="3">ROUND(K9/100000,2)</f>
        <v>0</v>
      </c>
    </row>
    <row r="10" spans="1:12" x14ac:dyDescent="0.25">
      <c r="A10" s="135">
        <v>4</v>
      </c>
      <c r="B10" s="125" t="s">
        <v>95</v>
      </c>
      <c r="C10" s="126">
        <v>0.13</v>
      </c>
      <c r="D10" s="126">
        <f>C10</f>
        <v>0.13</v>
      </c>
      <c r="E10" s="127">
        <v>0</v>
      </c>
      <c r="F10" s="126">
        <f>D10+E10</f>
        <v>0.13</v>
      </c>
      <c r="G10" s="126">
        <v>0.13</v>
      </c>
      <c r="H10" s="127">
        <f>ROUND(I10/100,2)</f>
        <v>0</v>
      </c>
      <c r="I10" s="128">
        <f t="shared" si="2"/>
        <v>0</v>
      </c>
      <c r="J10" s="134"/>
      <c r="K10" s="130">
        <v>151326</v>
      </c>
      <c r="L10" s="130">
        <f>ROUND(K10/100000,2)</f>
        <v>1.51</v>
      </c>
    </row>
    <row r="11" spans="1:12" ht="47.25" x14ac:dyDescent="0.25">
      <c r="A11" s="60" t="s">
        <v>90</v>
      </c>
      <c r="B11" s="131" t="s">
        <v>14</v>
      </c>
      <c r="C11" s="132">
        <f>6604.31+2179.1</f>
        <v>8783.41</v>
      </c>
      <c r="D11" s="132">
        <f t="shared" si="0"/>
        <v>8783.41</v>
      </c>
      <c r="E11" s="127">
        <v>0</v>
      </c>
      <c r="F11" s="132">
        <f t="shared" si="1"/>
        <v>8783.41</v>
      </c>
      <c r="G11" s="127">
        <v>0</v>
      </c>
      <c r="H11" s="126">
        <f t="shared" ref="H11:H41" si="4">ROUND(I11/100,2)</f>
        <v>87.83</v>
      </c>
      <c r="I11" s="133">
        <f t="shared" si="2"/>
        <v>8783.41</v>
      </c>
      <c r="J11" s="134" t="s">
        <v>149</v>
      </c>
      <c r="K11" s="130"/>
      <c r="L11" s="130">
        <f t="shared" si="3"/>
        <v>0</v>
      </c>
    </row>
    <row r="12" spans="1:12" ht="31.5" x14ac:dyDescent="0.25">
      <c r="A12" s="60" t="s">
        <v>90</v>
      </c>
      <c r="B12" s="131" t="s">
        <v>16</v>
      </c>
      <c r="C12" s="126">
        <v>0.59</v>
      </c>
      <c r="D12" s="126">
        <f t="shared" si="0"/>
        <v>0.59</v>
      </c>
      <c r="E12" s="127">
        <v>0</v>
      </c>
      <c r="F12" s="126">
        <f t="shared" si="1"/>
        <v>0.59</v>
      </c>
      <c r="G12" s="126">
        <v>0.59</v>
      </c>
      <c r="H12" s="127">
        <f t="shared" si="4"/>
        <v>0</v>
      </c>
      <c r="I12" s="128">
        <f t="shared" si="2"/>
        <v>0</v>
      </c>
      <c r="J12" s="134" t="s">
        <v>149</v>
      </c>
      <c r="K12" s="130">
        <v>5793</v>
      </c>
      <c r="L12" s="130">
        <f t="shared" si="3"/>
        <v>0.06</v>
      </c>
    </row>
    <row r="13" spans="1:12" ht="31.5" x14ac:dyDescent="0.25">
      <c r="A13" s="60" t="s">
        <v>90</v>
      </c>
      <c r="B13" s="131" t="s">
        <v>123</v>
      </c>
      <c r="C13" s="127">
        <v>0</v>
      </c>
      <c r="D13" s="127">
        <f t="shared" si="0"/>
        <v>0</v>
      </c>
      <c r="E13" s="127">
        <v>0</v>
      </c>
      <c r="F13" s="127">
        <f t="shared" si="1"/>
        <v>0</v>
      </c>
      <c r="G13" s="127">
        <v>0</v>
      </c>
      <c r="H13" s="127">
        <f>ROUND(I13/100,2)</f>
        <v>0</v>
      </c>
      <c r="I13" s="128">
        <f t="shared" si="2"/>
        <v>0</v>
      </c>
      <c r="J13" s="134"/>
      <c r="K13" s="130"/>
      <c r="L13" s="130">
        <f t="shared" si="3"/>
        <v>0</v>
      </c>
    </row>
    <row r="14" spans="1:12" x14ac:dyDescent="0.25">
      <c r="A14" s="60" t="s">
        <v>90</v>
      </c>
      <c r="B14" s="131" t="s">
        <v>19</v>
      </c>
      <c r="C14" s="132">
        <f>-0.0300000000006548+11553.41</f>
        <v>11553.38</v>
      </c>
      <c r="D14" s="132">
        <f t="shared" si="0"/>
        <v>11553.38</v>
      </c>
      <c r="E14" s="127">
        <v>0</v>
      </c>
      <c r="F14" s="132">
        <f t="shared" si="1"/>
        <v>11553.38</v>
      </c>
      <c r="G14" s="132">
        <v>11450.93</v>
      </c>
      <c r="H14" s="126">
        <f t="shared" si="4"/>
        <v>1.02</v>
      </c>
      <c r="I14" s="128">
        <f t="shared" si="2"/>
        <v>102.44999999999891</v>
      </c>
      <c r="J14" s="134"/>
      <c r="K14" s="130">
        <v>736526852</v>
      </c>
      <c r="L14" s="130">
        <f t="shared" si="3"/>
        <v>7365.27</v>
      </c>
    </row>
    <row r="15" spans="1:12" ht="31.5" x14ac:dyDescent="0.25">
      <c r="A15" s="60" t="s">
        <v>90</v>
      </c>
      <c r="B15" s="131" t="s">
        <v>21</v>
      </c>
      <c r="C15" s="126">
        <v>66.31</v>
      </c>
      <c r="D15" s="126">
        <f t="shared" si="0"/>
        <v>66.31</v>
      </c>
      <c r="E15" s="127">
        <v>0</v>
      </c>
      <c r="F15" s="126">
        <f t="shared" si="1"/>
        <v>66.31</v>
      </c>
      <c r="G15" s="126">
        <v>66.31</v>
      </c>
      <c r="H15" s="127">
        <f t="shared" si="4"/>
        <v>0</v>
      </c>
      <c r="I15" s="128">
        <f t="shared" si="2"/>
        <v>0</v>
      </c>
      <c r="J15" s="134"/>
      <c r="K15" s="130">
        <v>2441426</v>
      </c>
      <c r="L15" s="130">
        <f>ROUNDUP(K15/100000,2)</f>
        <v>24.42</v>
      </c>
    </row>
    <row r="16" spans="1:12" ht="31.5" x14ac:dyDescent="0.25">
      <c r="A16" s="60" t="s">
        <v>90</v>
      </c>
      <c r="B16" s="131" t="s">
        <v>22</v>
      </c>
      <c r="C16" s="126">
        <f>27.36+14.91</f>
        <v>42.269999999999996</v>
      </c>
      <c r="D16" s="126">
        <f t="shared" si="0"/>
        <v>42.269999999999996</v>
      </c>
      <c r="E16" s="127">
        <v>0</v>
      </c>
      <c r="F16" s="126">
        <f t="shared" si="1"/>
        <v>42.269999999999996</v>
      </c>
      <c r="G16" s="127">
        <v>0</v>
      </c>
      <c r="H16" s="126">
        <f t="shared" si="4"/>
        <v>0.42</v>
      </c>
      <c r="I16" s="128">
        <f t="shared" si="2"/>
        <v>42.269999999999996</v>
      </c>
      <c r="J16" s="134" t="s">
        <v>150</v>
      </c>
      <c r="K16" s="130">
        <v>3442452</v>
      </c>
      <c r="L16" s="130">
        <f>ROUNDUP(K16/100000,2)</f>
        <v>34.43</v>
      </c>
    </row>
    <row r="17" spans="1:12" ht="31.5" x14ac:dyDescent="0.25">
      <c r="A17" s="60" t="s">
        <v>90</v>
      </c>
      <c r="B17" s="131" t="s">
        <v>122</v>
      </c>
      <c r="C17" s="126">
        <f>337.19+4.07</f>
        <v>341.26</v>
      </c>
      <c r="D17" s="126">
        <f t="shared" si="0"/>
        <v>341.26</v>
      </c>
      <c r="E17" s="127">
        <v>0</v>
      </c>
      <c r="F17" s="126">
        <f t="shared" si="1"/>
        <v>341.26</v>
      </c>
      <c r="G17" s="127">
        <v>0</v>
      </c>
      <c r="H17" s="126">
        <f t="shared" si="4"/>
        <v>3.41</v>
      </c>
      <c r="I17" s="128">
        <f t="shared" si="2"/>
        <v>341.26</v>
      </c>
      <c r="J17" s="134" t="s">
        <v>151</v>
      </c>
      <c r="K17" s="130"/>
      <c r="L17" s="130">
        <f t="shared" si="3"/>
        <v>0</v>
      </c>
    </row>
    <row r="18" spans="1:12" x14ac:dyDescent="0.25">
      <c r="A18" s="60" t="s">
        <v>90</v>
      </c>
      <c r="B18" s="131" t="s">
        <v>28</v>
      </c>
      <c r="C18" s="126">
        <f>78.94+25.86</f>
        <v>104.8</v>
      </c>
      <c r="D18" s="126">
        <f t="shared" si="0"/>
        <v>104.8</v>
      </c>
      <c r="E18" s="127">
        <v>0</v>
      </c>
      <c r="F18" s="126">
        <f t="shared" si="1"/>
        <v>104.8</v>
      </c>
      <c r="G18" s="127"/>
      <c r="H18" s="126">
        <f t="shared" si="4"/>
        <v>1.05</v>
      </c>
      <c r="I18" s="128">
        <f t="shared" si="2"/>
        <v>104.8</v>
      </c>
      <c r="J18" s="134"/>
      <c r="K18" s="130">
        <v>6880178</v>
      </c>
      <c r="L18" s="130">
        <f t="shared" si="3"/>
        <v>68.8</v>
      </c>
    </row>
    <row r="19" spans="1:12" ht="31.5" x14ac:dyDescent="0.25">
      <c r="A19" s="60" t="s">
        <v>90</v>
      </c>
      <c r="B19" s="131" t="s">
        <v>30</v>
      </c>
      <c r="C19" s="126">
        <v>1.34</v>
      </c>
      <c r="D19" s="126">
        <f t="shared" si="0"/>
        <v>1.34</v>
      </c>
      <c r="E19" s="127">
        <v>0</v>
      </c>
      <c r="F19" s="126">
        <f t="shared" si="1"/>
        <v>1.34</v>
      </c>
      <c r="G19" s="126">
        <v>1.34</v>
      </c>
      <c r="H19" s="127">
        <f t="shared" si="4"/>
        <v>0</v>
      </c>
      <c r="I19" s="128">
        <f t="shared" si="2"/>
        <v>0</v>
      </c>
      <c r="J19" s="134"/>
      <c r="K19" s="130">
        <v>143490</v>
      </c>
      <c r="L19" s="130">
        <f t="shared" si="3"/>
        <v>1.43</v>
      </c>
    </row>
    <row r="20" spans="1:12" ht="31.5" x14ac:dyDescent="0.25">
      <c r="A20" s="60" t="s">
        <v>90</v>
      </c>
      <c r="B20" s="131" t="s">
        <v>32</v>
      </c>
      <c r="C20" s="126">
        <f>300.48+383.65</f>
        <v>684.13</v>
      </c>
      <c r="D20" s="126">
        <f t="shared" si="0"/>
        <v>684.13</v>
      </c>
      <c r="E20" s="127">
        <v>0</v>
      </c>
      <c r="F20" s="126">
        <f t="shared" si="1"/>
        <v>684.13</v>
      </c>
      <c r="G20" s="127">
        <v>0</v>
      </c>
      <c r="H20" s="126">
        <f t="shared" si="4"/>
        <v>6.84</v>
      </c>
      <c r="I20" s="128">
        <f t="shared" si="2"/>
        <v>684.13</v>
      </c>
      <c r="J20" s="134"/>
      <c r="K20" s="130">
        <v>61559861</v>
      </c>
      <c r="L20" s="130">
        <f t="shared" si="3"/>
        <v>615.6</v>
      </c>
    </row>
    <row r="21" spans="1:12" x14ac:dyDescent="0.25">
      <c r="A21" s="60" t="s">
        <v>90</v>
      </c>
      <c r="B21" s="131" t="s">
        <v>121</v>
      </c>
      <c r="C21" s="132">
        <v>1709.38</v>
      </c>
      <c r="D21" s="132">
        <f t="shared" si="0"/>
        <v>1709.38</v>
      </c>
      <c r="E21" s="127">
        <v>0</v>
      </c>
      <c r="F21" s="132">
        <f t="shared" si="1"/>
        <v>1709.38</v>
      </c>
      <c r="G21" s="127">
        <v>0</v>
      </c>
      <c r="H21" s="126">
        <f>ROUND(I21/100,2)</f>
        <v>17.09</v>
      </c>
      <c r="I21" s="133">
        <f t="shared" si="2"/>
        <v>1709.38</v>
      </c>
      <c r="J21" s="134"/>
      <c r="K21" s="130"/>
      <c r="L21" s="130">
        <f t="shared" si="3"/>
        <v>0</v>
      </c>
    </row>
    <row r="22" spans="1:12" ht="31.5" x14ac:dyDescent="0.25">
      <c r="A22" s="60" t="s">
        <v>90</v>
      </c>
      <c r="B22" s="131" t="s">
        <v>34</v>
      </c>
      <c r="C22" s="126">
        <v>435.36</v>
      </c>
      <c r="D22" s="126">
        <f t="shared" si="0"/>
        <v>435.36</v>
      </c>
      <c r="E22" s="127">
        <v>0</v>
      </c>
      <c r="F22" s="126">
        <f t="shared" si="1"/>
        <v>435.36</v>
      </c>
      <c r="G22" s="126">
        <v>435.36</v>
      </c>
      <c r="H22" s="127">
        <f t="shared" si="4"/>
        <v>0</v>
      </c>
      <c r="I22" s="128">
        <f t="shared" si="2"/>
        <v>0</v>
      </c>
      <c r="J22" s="134"/>
      <c r="K22" s="130">
        <v>25361390</v>
      </c>
      <c r="L22" s="130">
        <f t="shared" si="3"/>
        <v>253.61</v>
      </c>
    </row>
    <row r="23" spans="1:12" ht="47.25" x14ac:dyDescent="0.25">
      <c r="A23" s="60" t="s">
        <v>90</v>
      </c>
      <c r="B23" s="131" t="s">
        <v>63</v>
      </c>
      <c r="C23" s="126">
        <f>7.65+0.69</f>
        <v>8.34</v>
      </c>
      <c r="D23" s="126">
        <f t="shared" si="0"/>
        <v>8.34</v>
      </c>
      <c r="E23" s="127">
        <v>0</v>
      </c>
      <c r="F23" s="126">
        <f t="shared" si="1"/>
        <v>8.34</v>
      </c>
      <c r="G23" s="127">
        <v>0</v>
      </c>
      <c r="H23" s="126">
        <f t="shared" si="4"/>
        <v>0.08</v>
      </c>
      <c r="I23" s="128">
        <f t="shared" si="2"/>
        <v>8.34</v>
      </c>
      <c r="J23" s="134"/>
      <c r="K23" s="130"/>
      <c r="L23" s="130">
        <f t="shared" si="3"/>
        <v>0</v>
      </c>
    </row>
    <row r="24" spans="1:12" ht="31.5" x14ac:dyDescent="0.25">
      <c r="A24" s="60" t="s">
        <v>90</v>
      </c>
      <c r="B24" s="136" t="s">
        <v>36</v>
      </c>
      <c r="C24" s="137">
        <f>320.42+1367.25</f>
        <v>1687.67</v>
      </c>
      <c r="D24" s="132">
        <f t="shared" si="0"/>
        <v>1687.67</v>
      </c>
      <c r="E24" s="127">
        <v>0</v>
      </c>
      <c r="F24" s="132">
        <f t="shared" si="1"/>
        <v>1687.67</v>
      </c>
      <c r="G24" s="137">
        <v>1088.99</v>
      </c>
      <c r="H24" s="138">
        <f>ROUND(I24/100,2)</f>
        <v>5.99</v>
      </c>
      <c r="I24" s="128">
        <f>F24-G24</f>
        <v>598.68000000000006</v>
      </c>
      <c r="J24" s="139"/>
      <c r="K24" s="139">
        <v>70513765</v>
      </c>
      <c r="L24" s="139">
        <f t="shared" si="3"/>
        <v>705.14</v>
      </c>
    </row>
    <row r="25" spans="1:12" ht="47.25" x14ac:dyDescent="0.25">
      <c r="A25" s="60" t="s">
        <v>90</v>
      </c>
      <c r="B25" s="140" t="s">
        <v>38</v>
      </c>
      <c r="C25" s="141">
        <f>1.82+3.7</f>
        <v>5.5200000000000005</v>
      </c>
      <c r="D25" s="126">
        <f t="shared" si="0"/>
        <v>5.5200000000000005</v>
      </c>
      <c r="E25" s="127">
        <v>0</v>
      </c>
      <c r="F25" s="126">
        <f t="shared" si="1"/>
        <v>5.5200000000000005</v>
      </c>
      <c r="G25" s="126">
        <v>3.75</v>
      </c>
      <c r="H25" s="126">
        <f t="shared" si="4"/>
        <v>0.02</v>
      </c>
      <c r="I25" s="128">
        <f t="shared" si="2"/>
        <v>1.7700000000000005</v>
      </c>
      <c r="J25" s="134"/>
      <c r="K25" s="130">
        <f>315214+127730</f>
        <v>442944</v>
      </c>
      <c r="L25" s="130">
        <f t="shared" si="3"/>
        <v>4.43</v>
      </c>
    </row>
    <row r="26" spans="1:12" ht="31.5" x14ac:dyDescent="0.25">
      <c r="A26" s="60" t="s">
        <v>90</v>
      </c>
      <c r="B26" s="142" t="s">
        <v>40</v>
      </c>
      <c r="C26" s="141">
        <v>4.54</v>
      </c>
      <c r="D26" s="126">
        <f t="shared" si="0"/>
        <v>4.54</v>
      </c>
      <c r="E26" s="127">
        <v>0</v>
      </c>
      <c r="F26" s="126">
        <f t="shared" si="1"/>
        <v>4.54</v>
      </c>
      <c r="G26" s="126">
        <v>4.54</v>
      </c>
      <c r="H26" s="127">
        <f t="shared" si="4"/>
        <v>0</v>
      </c>
      <c r="I26" s="128">
        <f t="shared" si="2"/>
        <v>0</v>
      </c>
      <c r="J26" s="134"/>
      <c r="K26" s="130">
        <v>336012</v>
      </c>
      <c r="L26" s="130">
        <f t="shared" si="3"/>
        <v>3.36</v>
      </c>
    </row>
    <row r="27" spans="1:12" ht="63" x14ac:dyDescent="0.25">
      <c r="A27" s="60" t="s">
        <v>90</v>
      </c>
      <c r="B27" s="131" t="s">
        <v>120</v>
      </c>
      <c r="C27" s="127">
        <v>0</v>
      </c>
      <c r="D27" s="127">
        <f t="shared" si="0"/>
        <v>0</v>
      </c>
      <c r="E27" s="127">
        <v>0</v>
      </c>
      <c r="F27" s="127">
        <f t="shared" si="1"/>
        <v>0</v>
      </c>
      <c r="G27" s="127">
        <v>0</v>
      </c>
      <c r="H27" s="127">
        <f t="shared" si="4"/>
        <v>0</v>
      </c>
      <c r="I27" s="128">
        <f t="shared" si="2"/>
        <v>0</v>
      </c>
      <c r="J27" s="134"/>
      <c r="K27" s="130"/>
      <c r="L27" s="130">
        <f t="shared" si="3"/>
        <v>0</v>
      </c>
    </row>
    <row r="28" spans="1:12" x14ac:dyDescent="0.25">
      <c r="A28" s="60" t="s">
        <v>90</v>
      </c>
      <c r="B28" s="131" t="s">
        <v>119</v>
      </c>
      <c r="C28" s="126">
        <f>0.44+0.3</f>
        <v>0.74</v>
      </c>
      <c r="D28" s="126">
        <f t="shared" si="0"/>
        <v>0.74</v>
      </c>
      <c r="E28" s="127">
        <v>0</v>
      </c>
      <c r="F28" s="126">
        <f t="shared" si="1"/>
        <v>0.74</v>
      </c>
      <c r="G28" s="127">
        <v>0</v>
      </c>
      <c r="H28" s="126">
        <f>ROUND(I28/100,2)</f>
        <v>0.01</v>
      </c>
      <c r="I28" s="128">
        <f t="shared" si="2"/>
        <v>0.74</v>
      </c>
      <c r="J28" s="134"/>
      <c r="K28" s="130"/>
      <c r="L28" s="130">
        <f t="shared" si="3"/>
        <v>0</v>
      </c>
    </row>
    <row r="29" spans="1:12" x14ac:dyDescent="0.25">
      <c r="A29" s="60" t="s">
        <v>90</v>
      </c>
      <c r="B29" s="131" t="s">
        <v>118</v>
      </c>
      <c r="C29" s="127">
        <v>0</v>
      </c>
      <c r="D29" s="127">
        <f t="shared" si="0"/>
        <v>0</v>
      </c>
      <c r="E29" s="127">
        <v>0</v>
      </c>
      <c r="F29" s="127">
        <f t="shared" si="1"/>
        <v>0</v>
      </c>
      <c r="G29" s="127">
        <v>0</v>
      </c>
      <c r="H29" s="127">
        <f>ROUND(I29/100,2)</f>
        <v>0</v>
      </c>
      <c r="I29" s="128">
        <f t="shared" si="2"/>
        <v>0</v>
      </c>
      <c r="J29" s="134"/>
      <c r="K29" s="130"/>
      <c r="L29" s="130">
        <f t="shared" si="3"/>
        <v>0</v>
      </c>
    </row>
    <row r="30" spans="1:12" ht="31.5" x14ac:dyDescent="0.25">
      <c r="A30" s="60" t="s">
        <v>90</v>
      </c>
      <c r="B30" s="131" t="s">
        <v>117</v>
      </c>
      <c r="C30" s="143">
        <v>37.299999999999997</v>
      </c>
      <c r="D30" s="126">
        <f t="shared" si="0"/>
        <v>37.299999999999997</v>
      </c>
      <c r="E30" s="127">
        <v>0</v>
      </c>
      <c r="F30" s="126">
        <f t="shared" si="1"/>
        <v>37.299999999999997</v>
      </c>
      <c r="G30" s="126">
        <v>37.299999999999997</v>
      </c>
      <c r="H30" s="127">
        <f t="shared" si="4"/>
        <v>0</v>
      </c>
      <c r="I30" s="128">
        <f t="shared" si="2"/>
        <v>0</v>
      </c>
      <c r="J30" s="134"/>
      <c r="K30" s="130">
        <v>3498260</v>
      </c>
      <c r="L30" s="130">
        <f t="shared" si="3"/>
        <v>34.979999999999997</v>
      </c>
    </row>
    <row r="31" spans="1:12" ht="31.5" x14ac:dyDescent="0.25">
      <c r="A31" s="144" t="s">
        <v>90</v>
      </c>
      <c r="B31" s="131" t="s">
        <v>116</v>
      </c>
      <c r="C31" s="132">
        <f>1173.78+9.35</f>
        <v>1183.1299999999999</v>
      </c>
      <c r="D31" s="132">
        <f t="shared" si="0"/>
        <v>1183.1299999999999</v>
      </c>
      <c r="E31" s="127">
        <v>0</v>
      </c>
      <c r="F31" s="132">
        <f t="shared" si="1"/>
        <v>1183.1299999999999</v>
      </c>
      <c r="G31" s="127">
        <v>0</v>
      </c>
      <c r="H31" s="126">
        <f>ROUNDDOWN(I31/100,2)</f>
        <v>11.83</v>
      </c>
      <c r="I31" s="133">
        <f t="shared" si="2"/>
        <v>1183.1299999999999</v>
      </c>
      <c r="J31" s="134" t="s">
        <v>152</v>
      </c>
      <c r="K31" s="130"/>
      <c r="L31" s="130">
        <f t="shared" si="3"/>
        <v>0</v>
      </c>
    </row>
    <row r="32" spans="1:12" ht="31.5" x14ac:dyDescent="0.25">
      <c r="A32" s="60" t="s">
        <v>90</v>
      </c>
      <c r="B32" s="131" t="s">
        <v>115</v>
      </c>
      <c r="C32" s="126">
        <f>109.67+38.27</f>
        <v>147.94</v>
      </c>
      <c r="D32" s="126">
        <f t="shared" si="0"/>
        <v>147.94</v>
      </c>
      <c r="E32" s="127">
        <v>0</v>
      </c>
      <c r="F32" s="126">
        <f t="shared" si="1"/>
        <v>147.94</v>
      </c>
      <c r="G32" s="127">
        <v>0</v>
      </c>
      <c r="H32" s="126">
        <f t="shared" si="4"/>
        <v>1.48</v>
      </c>
      <c r="I32" s="128">
        <f t="shared" si="2"/>
        <v>147.94</v>
      </c>
      <c r="J32" s="134"/>
      <c r="K32" s="130">
        <v>449334</v>
      </c>
      <c r="L32" s="130">
        <f t="shared" si="3"/>
        <v>4.49</v>
      </c>
    </row>
    <row r="33" spans="1:12" x14ac:dyDescent="0.25">
      <c r="A33" s="60" t="s">
        <v>90</v>
      </c>
      <c r="B33" s="131" t="s">
        <v>145</v>
      </c>
      <c r="C33" s="132">
        <f>891.12+969.88</f>
        <v>1861</v>
      </c>
      <c r="D33" s="132">
        <f t="shared" si="0"/>
        <v>1861</v>
      </c>
      <c r="E33" s="127">
        <v>0</v>
      </c>
      <c r="F33" s="132">
        <f t="shared" si="1"/>
        <v>1861</v>
      </c>
      <c r="G33" s="127">
        <v>0</v>
      </c>
      <c r="H33" s="126">
        <f t="shared" si="4"/>
        <v>18.61</v>
      </c>
      <c r="I33" s="133">
        <f t="shared" si="2"/>
        <v>1861</v>
      </c>
      <c r="J33" s="134"/>
      <c r="K33" s="130"/>
      <c r="L33" s="130">
        <f t="shared" si="3"/>
        <v>0</v>
      </c>
    </row>
    <row r="34" spans="1:12" x14ac:dyDescent="0.25">
      <c r="A34" s="60" t="s">
        <v>90</v>
      </c>
      <c r="B34" s="131" t="s">
        <v>155</v>
      </c>
      <c r="C34" s="126">
        <v>3.38</v>
      </c>
      <c r="D34" s="126">
        <f t="shared" si="0"/>
        <v>3.38</v>
      </c>
      <c r="E34" s="127">
        <v>0</v>
      </c>
      <c r="F34" s="126">
        <f t="shared" si="1"/>
        <v>3.38</v>
      </c>
      <c r="G34" s="126">
        <v>3.37</v>
      </c>
      <c r="H34" s="127">
        <f t="shared" si="4"/>
        <v>0</v>
      </c>
      <c r="I34" s="128">
        <f t="shared" si="2"/>
        <v>9.9999999999997868E-3</v>
      </c>
      <c r="J34" s="134"/>
      <c r="K34" s="130">
        <v>863826</v>
      </c>
      <c r="L34" s="130">
        <f t="shared" si="3"/>
        <v>8.64</v>
      </c>
    </row>
    <row r="35" spans="1:12" x14ac:dyDescent="0.25">
      <c r="A35" s="60" t="s">
        <v>90</v>
      </c>
      <c r="B35" s="131" t="s">
        <v>146</v>
      </c>
      <c r="C35" s="127">
        <v>0</v>
      </c>
      <c r="D35" s="127">
        <f t="shared" si="0"/>
        <v>0</v>
      </c>
      <c r="E35" s="127">
        <v>0</v>
      </c>
      <c r="F35" s="127">
        <f t="shared" si="1"/>
        <v>0</v>
      </c>
      <c r="G35" s="127">
        <v>0</v>
      </c>
      <c r="H35" s="127">
        <f t="shared" si="4"/>
        <v>0</v>
      </c>
      <c r="I35" s="128">
        <f t="shared" si="2"/>
        <v>0</v>
      </c>
      <c r="J35" s="134"/>
      <c r="K35" s="130"/>
      <c r="L35" s="130"/>
    </row>
    <row r="36" spans="1:12" ht="31.5" x14ac:dyDescent="0.25">
      <c r="A36" s="60" t="s">
        <v>90</v>
      </c>
      <c r="B36" s="131" t="s">
        <v>156</v>
      </c>
      <c r="C36" s="126">
        <v>21.48</v>
      </c>
      <c r="D36" s="126">
        <f t="shared" si="0"/>
        <v>21.48</v>
      </c>
      <c r="E36" s="127">
        <v>0</v>
      </c>
      <c r="F36" s="126">
        <f t="shared" si="1"/>
        <v>21.48</v>
      </c>
      <c r="G36" s="126">
        <v>21.48</v>
      </c>
      <c r="H36" s="127">
        <f t="shared" si="4"/>
        <v>0</v>
      </c>
      <c r="I36" s="128">
        <f t="shared" si="2"/>
        <v>0</v>
      </c>
      <c r="J36" s="134"/>
      <c r="K36" s="130"/>
      <c r="L36" s="130"/>
    </row>
    <row r="37" spans="1:12" x14ac:dyDescent="0.25">
      <c r="A37" s="60" t="s">
        <v>90</v>
      </c>
      <c r="B37" s="131" t="s">
        <v>164</v>
      </c>
      <c r="C37" s="126">
        <f>13.8+15.16</f>
        <v>28.96</v>
      </c>
      <c r="D37" s="126">
        <f t="shared" si="0"/>
        <v>28.96</v>
      </c>
      <c r="E37" s="127">
        <v>0</v>
      </c>
      <c r="F37" s="126">
        <f t="shared" si="1"/>
        <v>28.96</v>
      </c>
      <c r="G37" s="126">
        <v>15.16</v>
      </c>
      <c r="H37" s="126">
        <f t="shared" si="4"/>
        <v>0.14000000000000001</v>
      </c>
      <c r="I37" s="128">
        <f t="shared" si="2"/>
        <v>13.8</v>
      </c>
      <c r="J37" s="134"/>
      <c r="K37" s="130"/>
      <c r="L37" s="130"/>
    </row>
    <row r="38" spans="1:12" x14ac:dyDescent="0.25">
      <c r="A38" s="60" t="s">
        <v>90</v>
      </c>
      <c r="B38" s="131" t="s">
        <v>178</v>
      </c>
      <c r="C38" s="126">
        <f>560+4.2</f>
        <v>564.20000000000005</v>
      </c>
      <c r="D38" s="126">
        <f t="shared" si="0"/>
        <v>564.20000000000005</v>
      </c>
      <c r="E38" s="127"/>
      <c r="F38" s="126">
        <f t="shared" si="1"/>
        <v>564.20000000000005</v>
      </c>
      <c r="G38" s="127">
        <v>0</v>
      </c>
      <c r="H38" s="126">
        <f t="shared" si="4"/>
        <v>5.64</v>
      </c>
      <c r="I38" s="128">
        <f t="shared" si="2"/>
        <v>564.20000000000005</v>
      </c>
      <c r="J38" s="134"/>
      <c r="K38" s="130"/>
      <c r="L38" s="130"/>
    </row>
    <row r="39" spans="1:12" x14ac:dyDescent="0.25">
      <c r="A39" s="60" t="s">
        <v>90</v>
      </c>
      <c r="B39" s="131" t="s">
        <v>179</v>
      </c>
      <c r="C39" s="126">
        <f>5.56+5.12</f>
        <v>10.68</v>
      </c>
      <c r="D39" s="126">
        <f t="shared" si="0"/>
        <v>10.68</v>
      </c>
      <c r="E39" s="127">
        <v>0</v>
      </c>
      <c r="F39" s="126">
        <f t="shared" si="1"/>
        <v>10.68</v>
      </c>
      <c r="G39" s="127">
        <v>0</v>
      </c>
      <c r="H39" s="126">
        <f t="shared" si="4"/>
        <v>0.11</v>
      </c>
      <c r="I39" s="128">
        <f t="shared" si="2"/>
        <v>10.68</v>
      </c>
      <c r="J39" s="134"/>
      <c r="K39" s="130"/>
      <c r="L39" s="130"/>
    </row>
    <row r="40" spans="1:12" ht="31.5" x14ac:dyDescent="0.25">
      <c r="A40" s="60" t="s">
        <v>90</v>
      </c>
      <c r="B40" s="131" t="s">
        <v>199</v>
      </c>
      <c r="C40" s="126">
        <v>75</v>
      </c>
      <c r="D40" s="126">
        <f t="shared" si="0"/>
        <v>75</v>
      </c>
      <c r="E40" s="127">
        <v>0</v>
      </c>
      <c r="F40" s="126">
        <f t="shared" si="1"/>
        <v>75</v>
      </c>
      <c r="G40" s="127">
        <v>0</v>
      </c>
      <c r="H40" s="126">
        <f t="shared" si="4"/>
        <v>0.75</v>
      </c>
      <c r="I40" s="128">
        <f t="shared" si="2"/>
        <v>75</v>
      </c>
      <c r="J40" s="134"/>
      <c r="K40" s="130"/>
      <c r="L40" s="130"/>
    </row>
    <row r="41" spans="1:12" x14ac:dyDescent="0.25">
      <c r="A41" s="60" t="s">
        <v>90</v>
      </c>
      <c r="B41" s="131" t="s">
        <v>200</v>
      </c>
      <c r="C41" s="126">
        <v>31.39</v>
      </c>
      <c r="D41" s="126">
        <f t="shared" si="0"/>
        <v>31.39</v>
      </c>
      <c r="E41" s="127">
        <v>0</v>
      </c>
      <c r="F41" s="126">
        <f t="shared" si="1"/>
        <v>31.39</v>
      </c>
      <c r="G41" s="126">
        <v>31.39</v>
      </c>
      <c r="H41" s="127">
        <f t="shared" si="4"/>
        <v>0</v>
      </c>
      <c r="I41" s="145">
        <f t="shared" si="2"/>
        <v>0</v>
      </c>
      <c r="J41" s="134"/>
      <c r="K41" s="130"/>
      <c r="L41" s="130"/>
    </row>
    <row r="42" spans="1:12" x14ac:dyDescent="0.25">
      <c r="A42" s="60"/>
      <c r="B42" s="131"/>
      <c r="C42" s="146">
        <f>SUM(C11:C41)</f>
        <v>29393.5</v>
      </c>
      <c r="D42" s="146">
        <f>SUM(D11:D41)</f>
        <v>29393.5</v>
      </c>
      <c r="E42" s="147">
        <f t="shared" ref="E42" si="5">SUM(E11:E39)</f>
        <v>0</v>
      </c>
      <c r="F42" s="146">
        <f>SUM(F11:F41)</f>
        <v>29393.5</v>
      </c>
      <c r="G42" s="146">
        <f>SUM(G11:G41)</f>
        <v>13160.51</v>
      </c>
      <c r="H42" s="148">
        <f>SUM(H11:H41)</f>
        <v>162.32</v>
      </c>
      <c r="I42" s="146">
        <f>SUM(I11:I41)</f>
        <v>16232.989999999998</v>
      </c>
      <c r="J42" s="149"/>
      <c r="K42" s="130">
        <f>SUM(K11:K34)</f>
        <v>912465583</v>
      </c>
      <c r="L42" s="130">
        <f>SUM(L12:L34)</f>
        <v>9124.6600000000017</v>
      </c>
    </row>
    <row r="43" spans="1:12" ht="31.5" x14ac:dyDescent="0.25">
      <c r="A43" s="60" t="s">
        <v>94</v>
      </c>
      <c r="B43" s="131" t="s">
        <v>24</v>
      </c>
      <c r="C43" s="132">
        <f>1809.23+258.77</f>
        <v>2068</v>
      </c>
      <c r="D43" s="132">
        <f t="shared" si="0"/>
        <v>2068</v>
      </c>
      <c r="E43" s="127">
        <v>0</v>
      </c>
      <c r="F43" s="132">
        <f t="shared" ref="F43:F65" si="6">D43+E43</f>
        <v>2068</v>
      </c>
      <c r="G43" s="127">
        <v>0</v>
      </c>
      <c r="H43" s="126">
        <f>ROUND(I43/100,2)</f>
        <v>20.68</v>
      </c>
      <c r="I43" s="133">
        <f t="shared" si="2"/>
        <v>2068</v>
      </c>
      <c r="J43" s="134" t="s">
        <v>152</v>
      </c>
      <c r="K43" s="130"/>
      <c r="L43" s="130"/>
    </row>
    <row r="44" spans="1:12" ht="31.5" x14ac:dyDescent="0.25">
      <c r="A44" s="60" t="s">
        <v>175</v>
      </c>
      <c r="B44" s="131" t="s">
        <v>180</v>
      </c>
      <c r="C44" s="126">
        <f>0.3+0.3</f>
        <v>0.6</v>
      </c>
      <c r="D44" s="127"/>
      <c r="E44" s="127"/>
      <c r="F44" s="127">
        <f t="shared" si="6"/>
        <v>0</v>
      </c>
      <c r="G44" s="126">
        <v>0.49</v>
      </c>
      <c r="H44" s="127"/>
      <c r="I44" s="128">
        <v>0.3</v>
      </c>
      <c r="J44" s="134"/>
      <c r="K44" s="130"/>
      <c r="L44" s="130"/>
    </row>
    <row r="45" spans="1:12" ht="31.5" x14ac:dyDescent="0.25">
      <c r="A45" s="60" t="s">
        <v>114</v>
      </c>
      <c r="B45" s="131" t="s">
        <v>42</v>
      </c>
      <c r="C45" s="126">
        <f>270.34+12.7</f>
        <v>283.03999999999996</v>
      </c>
      <c r="D45" s="126">
        <f t="shared" si="0"/>
        <v>283.03999999999996</v>
      </c>
      <c r="E45" s="127">
        <v>0</v>
      </c>
      <c r="F45" s="126">
        <f t="shared" si="6"/>
        <v>283.03999999999996</v>
      </c>
      <c r="G45" s="127">
        <v>0</v>
      </c>
      <c r="H45" s="126">
        <f t="shared" ref="H45:H65" si="7">ROUND(I45/100,2)</f>
        <v>2.83</v>
      </c>
      <c r="I45" s="128">
        <f t="shared" si="2"/>
        <v>283.03999999999996</v>
      </c>
      <c r="J45" s="134" t="s">
        <v>152</v>
      </c>
      <c r="K45" s="130"/>
      <c r="L45" s="130"/>
    </row>
    <row r="46" spans="1:12" ht="47.25" x14ac:dyDescent="0.25">
      <c r="A46" s="60" t="s">
        <v>165</v>
      </c>
      <c r="B46" s="131" t="s">
        <v>44</v>
      </c>
      <c r="C46" s="132">
        <f>361.87+4764.15</f>
        <v>5126.0199999999995</v>
      </c>
      <c r="D46" s="132">
        <f t="shared" si="0"/>
        <v>5126.0199999999995</v>
      </c>
      <c r="E46" s="127">
        <v>0</v>
      </c>
      <c r="F46" s="132">
        <f t="shared" si="6"/>
        <v>5126.0199999999995</v>
      </c>
      <c r="G46" s="132">
        <v>4764.1499999999996</v>
      </c>
      <c r="H46" s="126">
        <f t="shared" si="7"/>
        <v>3.62</v>
      </c>
      <c r="I46" s="128">
        <f t="shared" si="2"/>
        <v>361.86999999999989</v>
      </c>
      <c r="J46" s="134"/>
      <c r="K46" s="130">
        <v>837928294</v>
      </c>
      <c r="L46" s="130">
        <f>ROUND(K46/100000,2)</f>
        <v>8379.2800000000007</v>
      </c>
    </row>
    <row r="47" spans="1:12" x14ac:dyDescent="0.25">
      <c r="A47" s="60" t="s">
        <v>165</v>
      </c>
      <c r="B47" s="131" t="s">
        <v>177</v>
      </c>
      <c r="C47" s="150">
        <v>0</v>
      </c>
      <c r="D47" s="127">
        <f t="shared" si="0"/>
        <v>0</v>
      </c>
      <c r="E47" s="150">
        <v>0</v>
      </c>
      <c r="F47" s="127">
        <f t="shared" si="6"/>
        <v>0</v>
      </c>
      <c r="G47" s="150"/>
      <c r="H47" s="150"/>
      <c r="I47" s="145">
        <f t="shared" si="2"/>
        <v>0</v>
      </c>
      <c r="J47" s="134"/>
      <c r="K47" s="130"/>
      <c r="L47" s="130"/>
    </row>
    <row r="48" spans="1:12" x14ac:dyDescent="0.25">
      <c r="A48" s="151"/>
      <c r="B48" s="125"/>
      <c r="C48" s="148">
        <v>361.86999999999989</v>
      </c>
      <c r="D48" s="146">
        <f t="shared" ref="D48:H48" si="8">D46+D47</f>
        <v>5126.0199999999995</v>
      </c>
      <c r="E48" s="147">
        <f t="shared" si="8"/>
        <v>0</v>
      </c>
      <c r="F48" s="146">
        <f t="shared" si="8"/>
        <v>5126.0199999999995</v>
      </c>
      <c r="G48" s="146">
        <f t="shared" si="8"/>
        <v>4764.1499999999996</v>
      </c>
      <c r="H48" s="148">
        <f t="shared" si="8"/>
        <v>3.62</v>
      </c>
      <c r="I48" s="128">
        <f t="shared" si="2"/>
        <v>361.86999999999989</v>
      </c>
      <c r="J48" s="149"/>
      <c r="K48" s="130"/>
      <c r="L48" s="130"/>
    </row>
    <row r="49" spans="1:12" ht="31.5" x14ac:dyDescent="0.25">
      <c r="A49" s="60" t="s">
        <v>166</v>
      </c>
      <c r="B49" s="131" t="s">
        <v>46</v>
      </c>
      <c r="C49" s="126">
        <f>280.84</f>
        <v>280.83999999999997</v>
      </c>
      <c r="D49" s="126">
        <f t="shared" si="0"/>
        <v>280.83999999999997</v>
      </c>
      <c r="E49" s="127">
        <v>0</v>
      </c>
      <c r="F49" s="126">
        <f t="shared" si="6"/>
        <v>280.83999999999997</v>
      </c>
      <c r="G49" s="127">
        <v>0</v>
      </c>
      <c r="H49" s="126">
        <f t="shared" si="7"/>
        <v>2.81</v>
      </c>
      <c r="I49" s="128">
        <f t="shared" si="2"/>
        <v>280.83999999999997</v>
      </c>
      <c r="J49" s="134" t="s">
        <v>153</v>
      </c>
      <c r="K49" s="130"/>
      <c r="L49" s="130"/>
    </row>
    <row r="50" spans="1:12" ht="47.25" x14ac:dyDescent="0.25">
      <c r="A50" s="60" t="s">
        <v>166</v>
      </c>
      <c r="B50" s="131" t="s">
        <v>113</v>
      </c>
      <c r="C50" s="126">
        <v>32.14</v>
      </c>
      <c r="D50" s="126">
        <f t="shared" si="0"/>
        <v>32.14</v>
      </c>
      <c r="E50" s="127">
        <v>0</v>
      </c>
      <c r="F50" s="126">
        <f t="shared" si="6"/>
        <v>32.14</v>
      </c>
      <c r="G50" s="127"/>
      <c r="H50" s="126">
        <f t="shared" si="7"/>
        <v>0.32</v>
      </c>
      <c r="I50" s="128">
        <f t="shared" si="2"/>
        <v>32.14</v>
      </c>
      <c r="J50" s="134" t="s">
        <v>154</v>
      </c>
      <c r="K50" s="130"/>
      <c r="L50" s="130"/>
    </row>
    <row r="51" spans="1:12" x14ac:dyDescent="0.25">
      <c r="A51" s="151"/>
      <c r="B51" s="131"/>
      <c r="C51" s="148">
        <v>312.97999999999996</v>
      </c>
      <c r="D51" s="148">
        <f t="shared" ref="D51:H51" si="9">SUM(D49:D50)</f>
        <v>312.97999999999996</v>
      </c>
      <c r="E51" s="147">
        <f t="shared" si="9"/>
        <v>0</v>
      </c>
      <c r="F51" s="148">
        <f t="shared" si="9"/>
        <v>312.97999999999996</v>
      </c>
      <c r="G51" s="147">
        <f t="shared" si="9"/>
        <v>0</v>
      </c>
      <c r="H51" s="148">
        <f t="shared" si="9"/>
        <v>3.13</v>
      </c>
      <c r="I51" s="128">
        <f t="shared" si="2"/>
        <v>312.97999999999996</v>
      </c>
      <c r="J51" s="149"/>
      <c r="K51" s="130"/>
      <c r="L51" s="130"/>
    </row>
    <row r="52" spans="1:12" ht="47.25" x14ac:dyDescent="0.25">
      <c r="A52" s="60" t="s">
        <v>167</v>
      </c>
      <c r="B52" s="131" t="s">
        <v>48</v>
      </c>
      <c r="C52" s="126">
        <v>131.44999999999999</v>
      </c>
      <c r="D52" s="126">
        <f t="shared" si="0"/>
        <v>131.44999999999999</v>
      </c>
      <c r="E52" s="127">
        <v>0</v>
      </c>
      <c r="F52" s="126">
        <f t="shared" si="6"/>
        <v>131.44999999999999</v>
      </c>
      <c r="G52" s="126">
        <v>131.44999999999999</v>
      </c>
      <c r="H52" s="127">
        <f t="shared" si="7"/>
        <v>0</v>
      </c>
      <c r="I52" s="128">
        <f t="shared" si="2"/>
        <v>0</v>
      </c>
      <c r="J52" s="134"/>
      <c r="K52" s="130">
        <v>14688490</v>
      </c>
      <c r="L52" s="130">
        <f>ROUND(K52/100000,2)</f>
        <v>146.88</v>
      </c>
    </row>
    <row r="53" spans="1:12" ht="31.5" x14ac:dyDescent="0.25">
      <c r="A53" s="60" t="s">
        <v>168</v>
      </c>
      <c r="B53" s="131" t="s">
        <v>112</v>
      </c>
      <c r="C53" s="126">
        <f>0.87+1.73</f>
        <v>2.6</v>
      </c>
      <c r="D53" s="126">
        <f t="shared" si="0"/>
        <v>2.6</v>
      </c>
      <c r="E53" s="127">
        <v>0</v>
      </c>
      <c r="F53" s="126">
        <f t="shared" si="6"/>
        <v>2.6</v>
      </c>
      <c r="G53" s="126">
        <v>1.73</v>
      </c>
      <c r="H53" s="126">
        <f t="shared" si="7"/>
        <v>0.01</v>
      </c>
      <c r="I53" s="128">
        <f t="shared" si="2"/>
        <v>0.87000000000000011</v>
      </c>
      <c r="J53" s="134"/>
      <c r="K53" s="130">
        <v>481639</v>
      </c>
      <c r="L53" s="130">
        <f>ROUND(K53/100000,2)</f>
        <v>4.82</v>
      </c>
    </row>
    <row r="54" spans="1:12" ht="31.5" x14ac:dyDescent="0.25">
      <c r="A54" s="60" t="s">
        <v>168</v>
      </c>
      <c r="B54" s="131" t="s">
        <v>52</v>
      </c>
      <c r="C54" s="126">
        <v>87.62</v>
      </c>
      <c r="D54" s="126">
        <f t="shared" si="0"/>
        <v>87.62</v>
      </c>
      <c r="E54" s="127">
        <v>0</v>
      </c>
      <c r="F54" s="126">
        <f t="shared" si="6"/>
        <v>87.62</v>
      </c>
      <c r="G54" s="127">
        <v>0</v>
      </c>
      <c r="H54" s="126">
        <f t="shared" si="7"/>
        <v>0.88</v>
      </c>
      <c r="I54" s="128">
        <f t="shared" si="2"/>
        <v>87.62</v>
      </c>
      <c r="J54" s="134"/>
      <c r="K54" s="130"/>
      <c r="L54" s="130"/>
    </row>
    <row r="55" spans="1:12" ht="31.5" x14ac:dyDescent="0.25">
      <c r="A55" s="60" t="s">
        <v>168</v>
      </c>
      <c r="B55" s="131" t="s">
        <v>54</v>
      </c>
      <c r="C55" s="126">
        <f>21.31+8.41</f>
        <v>29.72</v>
      </c>
      <c r="D55" s="126">
        <f t="shared" si="0"/>
        <v>29.72</v>
      </c>
      <c r="E55" s="127">
        <v>0</v>
      </c>
      <c r="F55" s="126">
        <f t="shared" si="6"/>
        <v>29.72</v>
      </c>
      <c r="G55" s="127">
        <v>0</v>
      </c>
      <c r="H55" s="126">
        <f t="shared" si="7"/>
        <v>0.3</v>
      </c>
      <c r="I55" s="128">
        <f t="shared" si="2"/>
        <v>29.72</v>
      </c>
      <c r="J55" s="134"/>
      <c r="K55" s="130"/>
      <c r="L55" s="130"/>
    </row>
    <row r="56" spans="1:12" x14ac:dyDescent="0.25">
      <c r="A56" s="60"/>
      <c r="B56" s="131"/>
      <c r="C56" s="148">
        <v>109.80000000000001</v>
      </c>
      <c r="D56" s="148">
        <f t="shared" ref="D56:G56" si="10">SUM(D53:D55)</f>
        <v>119.94</v>
      </c>
      <c r="E56" s="147">
        <f t="shared" si="10"/>
        <v>0</v>
      </c>
      <c r="F56" s="148">
        <f t="shared" si="10"/>
        <v>119.94</v>
      </c>
      <c r="G56" s="148">
        <f t="shared" si="10"/>
        <v>1.73</v>
      </c>
      <c r="H56" s="126">
        <f t="shared" si="7"/>
        <v>1.18</v>
      </c>
      <c r="I56" s="128">
        <f t="shared" si="2"/>
        <v>118.21</v>
      </c>
      <c r="J56" s="149"/>
      <c r="K56" s="130"/>
      <c r="L56" s="130"/>
    </row>
    <row r="57" spans="1:12" ht="47.25" x14ac:dyDescent="0.25">
      <c r="A57" s="60" t="s">
        <v>170</v>
      </c>
      <c r="B57" s="131" t="s">
        <v>111</v>
      </c>
      <c r="C57" s="126">
        <v>33.04</v>
      </c>
      <c r="D57" s="126">
        <f t="shared" si="0"/>
        <v>33.04</v>
      </c>
      <c r="E57" s="127">
        <v>0</v>
      </c>
      <c r="F57" s="126">
        <f t="shared" si="6"/>
        <v>33.04</v>
      </c>
      <c r="G57" s="127">
        <v>0</v>
      </c>
      <c r="H57" s="126">
        <f t="shared" si="7"/>
        <v>0.33</v>
      </c>
      <c r="I57" s="128">
        <f t="shared" si="2"/>
        <v>33.04</v>
      </c>
      <c r="J57" s="134"/>
      <c r="K57" s="130"/>
      <c r="L57" s="130"/>
    </row>
    <row r="58" spans="1:12" x14ac:dyDescent="0.25">
      <c r="A58" s="152"/>
      <c r="B58" s="131"/>
      <c r="C58" s="148">
        <v>33.04</v>
      </c>
      <c r="D58" s="148">
        <v>33.04</v>
      </c>
      <c r="E58" s="147">
        <v>0</v>
      </c>
      <c r="F58" s="126">
        <f t="shared" si="6"/>
        <v>33.04</v>
      </c>
      <c r="G58" s="147">
        <v>0</v>
      </c>
      <c r="H58" s="126">
        <f t="shared" si="7"/>
        <v>0.33</v>
      </c>
      <c r="I58" s="128">
        <f t="shared" si="2"/>
        <v>33.04</v>
      </c>
      <c r="J58" s="149"/>
      <c r="K58" s="130"/>
      <c r="L58" s="130"/>
    </row>
    <row r="59" spans="1:12" s="161" customFormat="1" ht="31.5" x14ac:dyDescent="0.25">
      <c r="A59" s="153" t="s">
        <v>92</v>
      </c>
      <c r="B59" s="154" t="s">
        <v>57</v>
      </c>
      <c r="C59" s="155">
        <f>2796.02+15.75</f>
        <v>2811.77</v>
      </c>
      <c r="D59" s="155">
        <f t="shared" si="0"/>
        <v>2811.77</v>
      </c>
      <c r="E59" s="156">
        <v>0</v>
      </c>
      <c r="F59" s="155">
        <f t="shared" si="6"/>
        <v>2811.77</v>
      </c>
      <c r="G59" s="126">
        <v>7.88</v>
      </c>
      <c r="H59" s="157">
        <f t="shared" si="7"/>
        <v>28.04</v>
      </c>
      <c r="I59" s="158">
        <f t="shared" si="2"/>
        <v>2803.89</v>
      </c>
      <c r="J59" s="159" t="s">
        <v>149</v>
      </c>
      <c r="K59" s="160">
        <v>3186750</v>
      </c>
      <c r="L59" s="160">
        <f>ROUND(K59/100000,2)</f>
        <v>31.87</v>
      </c>
    </row>
    <row r="60" spans="1:12" ht="47.25" x14ac:dyDescent="0.25">
      <c r="A60" s="60" t="s">
        <v>169</v>
      </c>
      <c r="B60" s="131" t="s">
        <v>110</v>
      </c>
      <c r="C60" s="132">
        <v>1349.12</v>
      </c>
      <c r="D60" s="132">
        <f t="shared" si="0"/>
        <v>1349.12</v>
      </c>
      <c r="E60" s="127">
        <v>0</v>
      </c>
      <c r="F60" s="132">
        <f t="shared" si="6"/>
        <v>1349.12</v>
      </c>
      <c r="G60" s="127">
        <v>0</v>
      </c>
      <c r="H60" s="126">
        <f t="shared" si="7"/>
        <v>13.49</v>
      </c>
      <c r="I60" s="133">
        <f t="shared" si="2"/>
        <v>1349.12</v>
      </c>
      <c r="J60" s="134"/>
      <c r="K60" s="130"/>
      <c r="L60" s="130"/>
    </row>
    <row r="61" spans="1:12" x14ac:dyDescent="0.25">
      <c r="A61" s="60" t="s">
        <v>169</v>
      </c>
      <c r="B61" s="131" t="s">
        <v>147</v>
      </c>
      <c r="C61" s="162">
        <f>16.88+5.63</f>
        <v>22.509999999999998</v>
      </c>
      <c r="D61" s="126">
        <f t="shared" si="0"/>
        <v>22.509999999999998</v>
      </c>
      <c r="E61" s="127">
        <v>0</v>
      </c>
      <c r="F61" s="126">
        <f t="shared" si="6"/>
        <v>22.509999999999998</v>
      </c>
      <c r="G61" s="127">
        <v>0</v>
      </c>
      <c r="H61" s="126">
        <f t="shared" si="7"/>
        <v>0.23</v>
      </c>
      <c r="I61" s="128">
        <f t="shared" si="2"/>
        <v>22.509999999999998</v>
      </c>
      <c r="J61" s="134"/>
      <c r="K61" s="130"/>
      <c r="L61" s="130"/>
    </row>
    <row r="62" spans="1:12" x14ac:dyDescent="0.25">
      <c r="A62" s="60"/>
      <c r="B62" s="125"/>
      <c r="C62" s="163">
        <v>1366</v>
      </c>
      <c r="D62" s="163">
        <f t="shared" ref="D62:F62" si="11">SUM(D60:D61)</f>
        <v>1371.6299999999999</v>
      </c>
      <c r="E62" s="150">
        <f t="shared" si="11"/>
        <v>0</v>
      </c>
      <c r="F62" s="163">
        <f t="shared" si="11"/>
        <v>1371.6299999999999</v>
      </c>
      <c r="G62" s="150"/>
      <c r="H62" s="126">
        <f t="shared" si="7"/>
        <v>13.72</v>
      </c>
      <c r="I62" s="133">
        <f t="shared" si="2"/>
        <v>1371.6299999999999</v>
      </c>
      <c r="J62" s="134"/>
      <c r="K62" s="130"/>
      <c r="L62" s="130"/>
    </row>
    <row r="63" spans="1:12" ht="31.5" x14ac:dyDescent="0.25">
      <c r="A63" s="60" t="s">
        <v>93</v>
      </c>
      <c r="B63" s="131" t="s">
        <v>81</v>
      </c>
      <c r="C63" s="126">
        <v>187.07</v>
      </c>
      <c r="D63" s="126">
        <f>C63</f>
        <v>187.07</v>
      </c>
      <c r="E63" s="127">
        <v>0</v>
      </c>
      <c r="F63" s="126">
        <f t="shared" si="6"/>
        <v>187.07</v>
      </c>
      <c r="G63" s="127">
        <v>0</v>
      </c>
      <c r="H63" s="126">
        <f t="shared" si="7"/>
        <v>1.87</v>
      </c>
      <c r="I63" s="128">
        <f t="shared" si="2"/>
        <v>187.07</v>
      </c>
      <c r="J63" s="134"/>
      <c r="K63" s="130"/>
      <c r="L63" s="130"/>
    </row>
    <row r="64" spans="1:12" x14ac:dyDescent="0.25">
      <c r="A64" s="60" t="s">
        <v>109</v>
      </c>
      <c r="B64" s="131" t="s">
        <v>108</v>
      </c>
      <c r="C64" s="126">
        <v>287.07</v>
      </c>
      <c r="D64" s="126">
        <f t="shared" si="0"/>
        <v>287.07</v>
      </c>
      <c r="E64" s="127">
        <v>0</v>
      </c>
      <c r="F64" s="126">
        <f t="shared" si="6"/>
        <v>287.07</v>
      </c>
      <c r="G64" s="127"/>
      <c r="H64" s="126">
        <f t="shared" si="7"/>
        <v>2.87</v>
      </c>
      <c r="I64" s="128">
        <f t="shared" si="2"/>
        <v>287.07</v>
      </c>
      <c r="J64" s="134"/>
      <c r="K64" s="130"/>
      <c r="L64" s="130"/>
    </row>
    <row r="65" spans="1:12" ht="31.5" x14ac:dyDescent="0.25">
      <c r="A65" s="164" t="s">
        <v>103</v>
      </c>
      <c r="B65" s="165" t="s">
        <v>148</v>
      </c>
      <c r="C65" s="166">
        <v>13085.44</v>
      </c>
      <c r="D65" s="132">
        <f t="shared" si="0"/>
        <v>13085.44</v>
      </c>
      <c r="E65" s="127">
        <v>0</v>
      </c>
      <c r="F65" s="132">
        <f t="shared" si="6"/>
        <v>13085.44</v>
      </c>
      <c r="G65" s="167">
        <v>13085.44</v>
      </c>
      <c r="H65" s="127">
        <f t="shared" si="7"/>
        <v>0</v>
      </c>
      <c r="I65" s="145">
        <f t="shared" si="2"/>
        <v>0</v>
      </c>
      <c r="J65" s="134"/>
      <c r="K65" s="130">
        <v>372487247</v>
      </c>
      <c r="L65" s="130">
        <f>ROUND(K65/100000,2)</f>
        <v>3724.87</v>
      </c>
    </row>
    <row r="66" spans="1:12" x14ac:dyDescent="0.25">
      <c r="A66" s="168"/>
      <c r="B66" s="169" t="s">
        <v>7</v>
      </c>
      <c r="C66" s="146">
        <f t="shared" ref="C66:H66" si="12">C9+C42+C45+C48+C51+C52+C56+C58+C59+C62+C63+C64+C65+C8+C10+C43+C44</f>
        <v>65403.69</v>
      </c>
      <c r="D66" s="146">
        <f t="shared" si="12"/>
        <v>70183.010000000009</v>
      </c>
      <c r="E66" s="147">
        <f t="shared" si="12"/>
        <v>0</v>
      </c>
      <c r="F66" s="146">
        <f t="shared" si="12"/>
        <v>70183.010000000009</v>
      </c>
      <c r="G66" s="146">
        <f>G9+G42+G45+G48+G51+G52+G56+G58+G59+G62+G63+G64+G65+G8+G10+G43+G44</f>
        <v>31192.550000000007</v>
      </c>
      <c r="H66" s="148">
        <f t="shared" si="12"/>
        <v>389.90000000000003</v>
      </c>
      <c r="I66" s="146">
        <f>I9+I42+I45+I48+I51+I52+I56+I58+I59+I62+I63+I64+I65+I8+I10+I43+I44</f>
        <v>38991.25</v>
      </c>
      <c r="J66" s="149"/>
      <c r="K66" s="130">
        <f>K8+K42+K46+K52+K53+K59+K65</f>
        <v>2165544584</v>
      </c>
      <c r="L66" s="130">
        <f>L8+L42+L46+L52+L53+L59+L65</f>
        <v>21655.45</v>
      </c>
    </row>
    <row r="67" spans="1:12" x14ac:dyDescent="0.25">
      <c r="A67" s="117"/>
      <c r="C67" s="120"/>
      <c r="D67" s="117"/>
      <c r="E67" s="117"/>
      <c r="F67" s="170"/>
      <c r="G67" s="117"/>
      <c r="H67" s="117"/>
      <c r="I67" s="170"/>
      <c r="J67" s="170"/>
    </row>
    <row r="68" spans="1:12" x14ac:dyDescent="0.25">
      <c r="A68" s="117"/>
      <c r="C68" s="120"/>
      <c r="D68" s="117"/>
      <c r="E68" s="171"/>
      <c r="F68" s="117"/>
      <c r="G68" s="117"/>
      <c r="H68" s="117"/>
      <c r="I68" s="172"/>
      <c r="J68" s="172"/>
    </row>
    <row r="69" spans="1:12" x14ac:dyDescent="0.25">
      <c r="A69" s="117"/>
      <c r="C69" s="173"/>
      <c r="D69" s="173"/>
      <c r="E69" s="173"/>
      <c r="F69" s="173"/>
      <c r="G69" s="173"/>
      <c r="H69" s="173"/>
      <c r="I69" s="173"/>
      <c r="J69" s="172"/>
      <c r="K69" s="61"/>
      <c r="L69" s="61"/>
    </row>
    <row r="70" spans="1:12" x14ac:dyDescent="0.25">
      <c r="K70" s="61"/>
      <c r="L70" s="61"/>
    </row>
    <row r="71" spans="1:12" x14ac:dyDescent="0.25">
      <c r="F71" s="174"/>
      <c r="G71" s="174"/>
      <c r="K71" s="61"/>
      <c r="L71" s="61"/>
    </row>
    <row r="72" spans="1:12" x14ac:dyDescent="0.25">
      <c r="J72" s="174"/>
      <c r="K72" s="61"/>
      <c r="L72" s="61"/>
    </row>
    <row r="75" spans="1:12" x14ac:dyDescent="0.25">
      <c r="K75" s="61"/>
      <c r="L75" s="61"/>
    </row>
    <row r="76" spans="1:12" x14ac:dyDescent="0.25">
      <c r="E76" s="174"/>
      <c r="K76" s="61"/>
      <c r="L76" s="61"/>
    </row>
    <row r="77" spans="1:12" x14ac:dyDescent="0.25">
      <c r="F77" s="174"/>
      <c r="K77" s="61"/>
      <c r="L77" s="61"/>
    </row>
    <row r="79" spans="1:12" x14ac:dyDescent="0.25">
      <c r="D79" s="174"/>
      <c r="K79" s="61"/>
      <c r="L79" s="61"/>
    </row>
    <row r="80" spans="1:12" x14ac:dyDescent="0.25">
      <c r="D80" s="174"/>
      <c r="K80" s="61"/>
      <c r="L80" s="61"/>
    </row>
    <row r="81" spans="10:12" x14ac:dyDescent="0.25">
      <c r="J81" s="174"/>
      <c r="K81" s="61"/>
      <c r="L81" s="61"/>
    </row>
  </sheetData>
  <autoFilter ref="B1:B77" xr:uid="{00000000-0009-0000-0000-000002000000}"/>
  <mergeCells count="7">
    <mergeCell ref="I5:I6"/>
    <mergeCell ref="G5:G6"/>
    <mergeCell ref="A5:A6"/>
    <mergeCell ref="H5:H6"/>
    <mergeCell ref="B5:B6"/>
    <mergeCell ref="C5:C6"/>
    <mergeCell ref="D5:F5"/>
  </mergeCells>
  <printOptions gridLines="1"/>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H24"/>
  <sheetViews>
    <sheetView topLeftCell="B1" workbookViewId="0">
      <selection activeCell="D19" sqref="D19"/>
    </sheetView>
  </sheetViews>
  <sheetFormatPr defaultRowHeight="15.75" x14ac:dyDescent="0.25"/>
  <cols>
    <col min="1" max="1" width="9.85546875" style="67" hidden="1" customWidth="1"/>
    <col min="2" max="2" width="8.85546875" style="67"/>
    <col min="3" max="3" width="59.28515625" style="178" bestFit="1" customWidth="1"/>
    <col min="4" max="4" width="15.42578125" style="184" bestFit="1" customWidth="1"/>
    <col min="5" max="5" width="14" style="67" customWidth="1"/>
    <col min="6" max="6" width="10.7109375" style="67" bestFit="1" customWidth="1"/>
    <col min="7" max="7" width="15.42578125" style="67" bestFit="1" customWidth="1"/>
    <col min="8" max="8" width="9" style="67" bestFit="1" customWidth="1"/>
    <col min="9" max="42" width="8.85546875" style="67"/>
    <col min="43" max="43" width="2.28515625" style="67" customWidth="1"/>
    <col min="44" max="44" width="7.7109375" style="67" customWidth="1"/>
    <col min="45" max="45" width="8.28515625" style="67" customWidth="1"/>
    <col min="46" max="46" width="9.85546875" style="67" customWidth="1"/>
    <col min="47" max="47" width="8.85546875" style="67"/>
    <col min="48" max="48" width="11.7109375" style="67" customWidth="1"/>
    <col min="49" max="49" width="14.28515625" style="67" customWidth="1"/>
    <col min="50" max="50" width="8.28515625" style="67" customWidth="1"/>
    <col min="51" max="51" width="9.28515625" style="67" customWidth="1"/>
    <col min="52" max="52" width="8.85546875" style="67"/>
    <col min="53" max="53" width="9.85546875" style="67" customWidth="1"/>
    <col min="54" max="54" width="11" style="67" customWidth="1"/>
    <col min="55" max="55" width="11.85546875" style="67" customWidth="1"/>
    <col min="56" max="56" width="9.28515625" style="67" customWidth="1"/>
    <col min="57" max="57" width="8.140625" style="67" customWidth="1"/>
    <col min="58" max="59" width="8.28515625" style="67" customWidth="1"/>
    <col min="60" max="60" width="7.28515625" style="67" customWidth="1"/>
    <col min="61" max="62" width="8.28515625" style="67" customWidth="1"/>
    <col min="63" max="63" width="9.28515625" style="67" customWidth="1"/>
    <col min="64" max="64" width="16.85546875" style="67" customWidth="1"/>
    <col min="65" max="65" width="8.28515625" style="67" customWidth="1"/>
    <col min="66" max="66" width="9.28515625" style="67" customWidth="1"/>
    <col min="67" max="67" width="8.28515625" style="67" customWidth="1"/>
    <col min="68" max="68" width="12.140625" style="67" customWidth="1"/>
    <col min="69" max="69" width="11.7109375" style="67" customWidth="1"/>
    <col min="70" max="70" width="8.7109375" style="67" customWidth="1"/>
    <col min="71" max="71" width="9" style="67" customWidth="1"/>
    <col min="72" max="72" width="13.28515625" style="67" customWidth="1"/>
    <col min="73" max="73" width="13.140625" style="67" customWidth="1"/>
    <col min="74" max="74" width="11.28515625" style="67" customWidth="1"/>
    <col min="75" max="75" width="10" style="67" customWidth="1"/>
    <col min="76" max="76" width="14.28515625" style="67" customWidth="1"/>
    <col min="77" max="77" width="7.7109375" style="67" customWidth="1"/>
    <col min="78" max="79" width="9.7109375" style="67" customWidth="1"/>
    <col min="80" max="80" width="12.140625" style="67" customWidth="1"/>
    <col min="81" max="81" width="13" style="67" customWidth="1"/>
    <col min="82" max="82" width="14.85546875" style="67" customWidth="1"/>
    <col min="83" max="83" width="8.7109375" style="67" customWidth="1"/>
    <col min="84" max="84" width="7.7109375" style="67" customWidth="1"/>
    <col min="85" max="85" width="10.28515625" style="67" customWidth="1"/>
    <col min="86" max="86" width="13.140625" style="67" customWidth="1"/>
    <col min="87" max="87" width="11.7109375" style="67" customWidth="1"/>
    <col min="88" max="88" width="12.85546875" style="67" customWidth="1"/>
    <col min="89" max="89" width="9.7109375" style="67" customWidth="1"/>
    <col min="90" max="90" width="16.28515625" style="67" customWidth="1"/>
    <col min="91" max="91" width="13" style="67" customWidth="1"/>
    <col min="92" max="92" width="12.28515625" style="67" customWidth="1"/>
    <col min="93" max="93" width="14.28515625" style="67" customWidth="1"/>
    <col min="94" max="94" width="13" style="67" customWidth="1"/>
    <col min="95" max="95" width="16.85546875" style="67" customWidth="1"/>
    <col min="96" max="96" width="16.7109375" style="67" customWidth="1"/>
    <col min="97" max="97" width="14.7109375" style="67" customWidth="1"/>
    <col min="98" max="98" width="12.28515625" style="67" customWidth="1"/>
    <col min="99" max="99" width="13.28515625" style="67" customWidth="1"/>
    <col min="100" max="100" width="9.7109375" style="67" customWidth="1"/>
    <col min="101" max="101" width="9.85546875" style="67" customWidth="1"/>
    <col min="102" max="102" width="12.28515625" style="67" customWidth="1"/>
    <col min="103" max="103" width="9.7109375" style="67" customWidth="1"/>
    <col min="104" max="104" width="8.140625" style="67" customWidth="1"/>
    <col min="105" max="105" width="13.7109375" style="67" customWidth="1"/>
    <col min="106" max="106" width="14.7109375" style="67" customWidth="1"/>
    <col min="107" max="107" width="10.7109375" style="67" customWidth="1"/>
    <col min="108" max="108" width="11" style="67" customWidth="1"/>
    <col min="109" max="109" width="15.28515625" style="67" customWidth="1"/>
    <col min="110" max="110" width="10.140625" style="67" customWidth="1"/>
    <col min="111" max="111" width="8.28515625" style="67" customWidth="1"/>
    <col min="112" max="112" width="11.85546875" style="67" customWidth="1"/>
    <col min="113" max="113" width="12" style="67" customWidth="1"/>
    <col min="114" max="114" width="17.140625" style="67" customWidth="1"/>
    <col min="115" max="115" width="12.7109375" style="67" customWidth="1"/>
    <col min="116" max="116" width="14.85546875" style="67" customWidth="1"/>
    <col min="117" max="117" width="10.7109375" style="67" customWidth="1"/>
    <col min="118" max="118" width="14.28515625" style="67" customWidth="1"/>
    <col min="119" max="119" width="16.85546875" style="67" customWidth="1"/>
    <col min="120" max="120" width="13.28515625" style="67" customWidth="1"/>
    <col min="121" max="121" width="10.85546875" style="67" customWidth="1"/>
    <col min="122" max="122" width="10.28515625" style="67" customWidth="1"/>
    <col min="123" max="123" width="10.140625" style="67" customWidth="1"/>
    <col min="124" max="124" width="13.85546875" style="67" customWidth="1"/>
    <col min="125" max="125" width="16.140625" style="67" customWidth="1"/>
    <col min="126" max="126" width="10.85546875" style="67" customWidth="1"/>
    <col min="127" max="127" width="10.7109375" style="67" customWidth="1"/>
    <col min="128" max="128" width="11.28515625" style="67" customWidth="1"/>
    <col min="129" max="129" width="11" style="67" customWidth="1"/>
    <col min="130" max="130" width="10.85546875" style="67" customWidth="1"/>
    <col min="131" max="131" width="11" style="67" customWidth="1"/>
    <col min="132" max="132" width="10.85546875" style="67" customWidth="1"/>
    <col min="133" max="133" width="11" style="67" customWidth="1"/>
    <col min="134" max="134" width="13.28515625" style="67" customWidth="1"/>
    <col min="135" max="135" width="9.28515625" style="67" customWidth="1"/>
    <col min="136" max="136" width="7.28515625" style="67" customWidth="1"/>
    <col min="137" max="137" width="13.7109375" style="67" customWidth="1"/>
    <col min="138" max="138" width="13.28515625" style="67" customWidth="1"/>
    <col min="139" max="139" width="8.140625" style="67" customWidth="1"/>
    <col min="140" max="140" width="13.140625" style="67" customWidth="1"/>
    <col min="141" max="141" width="11.7109375" style="67" customWidth="1"/>
    <col min="142" max="142" width="11.140625" style="67" customWidth="1"/>
    <col min="143" max="143" width="12" style="67" customWidth="1"/>
    <col min="144" max="144" width="11.28515625" style="67" customWidth="1"/>
    <col min="145" max="145" width="13" style="67" customWidth="1"/>
    <col min="146" max="146" width="12.28515625" style="67" customWidth="1"/>
    <col min="147" max="147" width="11.85546875" style="67" customWidth="1"/>
    <col min="148" max="148" width="11.28515625" style="67" customWidth="1"/>
    <col min="149" max="149" width="13.7109375" style="67" customWidth="1"/>
    <col min="150" max="150" width="15.28515625" style="67" customWidth="1"/>
    <col min="151" max="151" width="12.85546875" style="67" customWidth="1"/>
    <col min="152" max="152" width="11.7109375" style="67" customWidth="1"/>
    <col min="153" max="153" width="12" style="67" customWidth="1"/>
    <col min="154" max="154" width="7.28515625" style="67" customWidth="1"/>
    <col min="155" max="155" width="13.28515625" style="67" customWidth="1"/>
    <col min="156" max="156" width="9.28515625" style="67" customWidth="1"/>
    <col min="157" max="157" width="13.85546875" style="67" customWidth="1"/>
    <col min="158" max="160" width="8.28515625" style="67" customWidth="1"/>
    <col min="161" max="161" width="13" style="67" customWidth="1"/>
    <col min="162" max="162" width="11.85546875" style="67" customWidth="1"/>
    <col min="163" max="163" width="14" style="67" customWidth="1"/>
    <col min="164" max="164" width="15.28515625" style="67" customWidth="1"/>
    <col min="165" max="165" width="13.28515625" style="67" customWidth="1"/>
    <col min="166" max="166" width="11.28515625" style="67" customWidth="1"/>
    <col min="167" max="167" width="13" style="67" customWidth="1"/>
    <col min="168" max="168" width="15.7109375" style="67" customWidth="1"/>
    <col min="169" max="169" width="12.7109375" style="67" customWidth="1"/>
    <col min="170" max="170" width="12.28515625" style="67" customWidth="1"/>
    <col min="171" max="171" width="14.85546875" style="67" customWidth="1"/>
    <col min="172" max="172" width="11.85546875" style="67" customWidth="1"/>
    <col min="173" max="173" width="12" style="67" customWidth="1"/>
    <col min="174" max="174" width="9.7109375" style="67" customWidth="1"/>
    <col min="175" max="175" width="12.28515625" style="67" customWidth="1"/>
    <col min="176" max="176" width="8.28515625" style="67" customWidth="1"/>
    <col min="177" max="177" width="9.7109375" style="67" customWidth="1"/>
    <col min="178" max="178" width="10.28515625" style="67" customWidth="1"/>
    <col min="179" max="179" width="10.140625" style="67" customWidth="1"/>
    <col min="180" max="180" width="11.140625" style="67" customWidth="1"/>
    <col min="181" max="181" width="9.28515625" style="67" customWidth="1"/>
    <col min="182" max="182" width="50" style="67" customWidth="1"/>
    <col min="183" max="185" width="8.28515625" style="67" customWidth="1"/>
    <col min="186" max="186" width="8.7109375" style="67" customWidth="1"/>
    <col min="187" max="187" width="11.140625" style="67" customWidth="1"/>
    <col min="188" max="188" width="11.85546875" style="67" customWidth="1"/>
    <col min="189" max="189" width="14" style="67" customWidth="1"/>
    <col min="190" max="190" width="8" style="67" customWidth="1"/>
    <col min="191" max="191" width="9.28515625" style="67" customWidth="1"/>
    <col min="192" max="192" width="13.7109375" style="67" customWidth="1"/>
    <col min="193" max="193" width="14.140625" style="67" customWidth="1"/>
    <col min="194" max="194" width="12.28515625" style="67" customWidth="1"/>
    <col min="195" max="195" width="12.7109375" style="67" customWidth="1"/>
    <col min="196" max="298" width="8.85546875" style="67"/>
    <col min="299" max="299" width="2.28515625" style="67" customWidth="1"/>
    <col min="300" max="300" width="7.7109375" style="67" customWidth="1"/>
    <col min="301" max="301" width="8.28515625" style="67" customWidth="1"/>
    <col min="302" max="302" width="9.85546875" style="67" customWidth="1"/>
    <col min="303" max="303" width="8.85546875" style="67"/>
    <col min="304" max="304" width="11.7109375" style="67" customWidth="1"/>
    <col min="305" max="305" width="14.28515625" style="67" customWidth="1"/>
    <col min="306" max="306" width="8.28515625" style="67" customWidth="1"/>
    <col min="307" max="307" width="9.28515625" style="67" customWidth="1"/>
    <col min="308" max="308" width="8.85546875" style="67"/>
    <col min="309" max="309" width="9.85546875" style="67" customWidth="1"/>
    <col min="310" max="310" width="11" style="67" customWidth="1"/>
    <col min="311" max="311" width="11.85546875" style="67" customWidth="1"/>
    <col min="312" max="312" width="9.28515625" style="67" customWidth="1"/>
    <col min="313" max="313" width="8.140625" style="67" customWidth="1"/>
    <col min="314" max="315" width="8.28515625" style="67" customWidth="1"/>
    <col min="316" max="316" width="7.28515625" style="67" customWidth="1"/>
    <col min="317" max="318" width="8.28515625" style="67" customWidth="1"/>
    <col min="319" max="319" width="9.28515625" style="67" customWidth="1"/>
    <col min="320" max="320" width="16.85546875" style="67" customWidth="1"/>
    <col min="321" max="321" width="8.28515625" style="67" customWidth="1"/>
    <col min="322" max="322" width="9.28515625" style="67" customWidth="1"/>
    <col min="323" max="323" width="8.28515625" style="67" customWidth="1"/>
    <col min="324" max="324" width="12.140625" style="67" customWidth="1"/>
    <col min="325" max="325" width="11.7109375" style="67" customWidth="1"/>
    <col min="326" max="326" width="8.7109375" style="67" customWidth="1"/>
    <col min="327" max="327" width="9" style="67" customWidth="1"/>
    <col min="328" max="328" width="13.28515625" style="67" customWidth="1"/>
    <col min="329" max="329" width="13.140625" style="67" customWidth="1"/>
    <col min="330" max="330" width="11.28515625" style="67" customWidth="1"/>
    <col min="331" max="331" width="10" style="67" customWidth="1"/>
    <col min="332" max="332" width="14.28515625" style="67" customWidth="1"/>
    <col min="333" max="333" width="7.7109375" style="67" customWidth="1"/>
    <col min="334" max="335" width="9.7109375" style="67" customWidth="1"/>
    <col min="336" max="336" width="12.140625" style="67" customWidth="1"/>
    <col min="337" max="337" width="13" style="67" customWidth="1"/>
    <col min="338" max="338" width="14.85546875" style="67" customWidth="1"/>
    <col min="339" max="339" width="8.7109375" style="67" customWidth="1"/>
    <col min="340" max="340" width="7.7109375" style="67" customWidth="1"/>
    <col min="341" max="341" width="10.28515625" style="67" customWidth="1"/>
    <col min="342" max="342" width="13.140625" style="67" customWidth="1"/>
    <col min="343" max="343" width="11.7109375" style="67" customWidth="1"/>
    <col min="344" max="344" width="12.85546875" style="67" customWidth="1"/>
    <col min="345" max="345" width="9.7109375" style="67" customWidth="1"/>
    <col min="346" max="346" width="16.28515625" style="67" customWidth="1"/>
    <col min="347" max="347" width="13" style="67" customWidth="1"/>
    <col min="348" max="348" width="12.28515625" style="67" customWidth="1"/>
    <col min="349" max="349" width="14.28515625" style="67" customWidth="1"/>
    <col min="350" max="350" width="13" style="67" customWidth="1"/>
    <col min="351" max="351" width="16.85546875" style="67" customWidth="1"/>
    <col min="352" max="352" width="16.7109375" style="67" customWidth="1"/>
    <col min="353" max="353" width="14.7109375" style="67" customWidth="1"/>
    <col min="354" max="354" width="12.28515625" style="67" customWidth="1"/>
    <col min="355" max="355" width="13.28515625" style="67" customWidth="1"/>
    <col min="356" max="356" width="9.7109375" style="67" customWidth="1"/>
    <col min="357" max="357" width="9.85546875" style="67" customWidth="1"/>
    <col min="358" max="358" width="12.28515625" style="67" customWidth="1"/>
    <col min="359" max="359" width="9.7109375" style="67" customWidth="1"/>
    <col min="360" max="360" width="8.140625" style="67" customWidth="1"/>
    <col min="361" max="361" width="13.7109375" style="67" customWidth="1"/>
    <col min="362" max="362" width="14.7109375" style="67" customWidth="1"/>
    <col min="363" max="363" width="10.7109375" style="67" customWidth="1"/>
    <col min="364" max="364" width="11" style="67" customWidth="1"/>
    <col min="365" max="365" width="15.28515625" style="67" customWidth="1"/>
    <col min="366" max="366" width="10.140625" style="67" customWidth="1"/>
    <col min="367" max="367" width="8.28515625" style="67" customWidth="1"/>
    <col min="368" max="368" width="11.85546875" style="67" customWidth="1"/>
    <col min="369" max="369" width="12" style="67" customWidth="1"/>
    <col min="370" max="370" width="17.140625" style="67" customWidth="1"/>
    <col min="371" max="371" width="12.7109375" style="67" customWidth="1"/>
    <col min="372" max="372" width="14.85546875" style="67" customWidth="1"/>
    <col min="373" max="373" width="10.7109375" style="67" customWidth="1"/>
    <col min="374" max="374" width="14.28515625" style="67" customWidth="1"/>
    <col min="375" max="375" width="16.85546875" style="67" customWidth="1"/>
    <col min="376" max="376" width="13.28515625" style="67" customWidth="1"/>
    <col min="377" max="377" width="10.85546875" style="67" customWidth="1"/>
    <col min="378" max="378" width="10.28515625" style="67" customWidth="1"/>
    <col min="379" max="379" width="10.140625" style="67" customWidth="1"/>
    <col min="380" max="380" width="13.85546875" style="67" customWidth="1"/>
    <col min="381" max="381" width="16.140625" style="67" customWidth="1"/>
    <col min="382" max="382" width="10.85546875" style="67" customWidth="1"/>
    <col min="383" max="383" width="10.7109375" style="67" customWidth="1"/>
    <col min="384" max="384" width="11.28515625" style="67" customWidth="1"/>
    <col min="385" max="385" width="11" style="67" customWidth="1"/>
    <col min="386" max="386" width="10.85546875" style="67" customWidth="1"/>
    <col min="387" max="387" width="11" style="67" customWidth="1"/>
    <col min="388" max="388" width="10.85546875" style="67" customWidth="1"/>
    <col min="389" max="389" width="11" style="67" customWidth="1"/>
    <col min="390" max="390" width="13.28515625" style="67" customWidth="1"/>
    <col min="391" max="391" width="9.28515625" style="67" customWidth="1"/>
    <col min="392" max="392" width="7.28515625" style="67" customWidth="1"/>
    <col min="393" max="393" width="13.7109375" style="67" customWidth="1"/>
    <col min="394" max="394" width="13.28515625" style="67" customWidth="1"/>
    <col min="395" max="395" width="8.140625" style="67" customWidth="1"/>
    <col min="396" max="396" width="13.140625" style="67" customWidth="1"/>
    <col min="397" max="397" width="11.7109375" style="67" customWidth="1"/>
    <col min="398" max="398" width="11.140625" style="67" customWidth="1"/>
    <col min="399" max="399" width="12" style="67" customWidth="1"/>
    <col min="400" max="400" width="11.28515625" style="67" customWidth="1"/>
    <col min="401" max="401" width="13" style="67" customWidth="1"/>
    <col min="402" max="402" width="12.28515625" style="67" customWidth="1"/>
    <col min="403" max="403" width="11.85546875" style="67" customWidth="1"/>
    <col min="404" max="404" width="11.28515625" style="67" customWidth="1"/>
    <col min="405" max="405" width="13.7109375" style="67" customWidth="1"/>
    <col min="406" max="406" width="15.28515625" style="67" customWidth="1"/>
    <col min="407" max="407" width="12.85546875" style="67" customWidth="1"/>
    <col min="408" max="408" width="11.7109375" style="67" customWidth="1"/>
    <col min="409" max="409" width="12" style="67" customWidth="1"/>
    <col min="410" max="410" width="7.28515625" style="67" customWidth="1"/>
    <col min="411" max="411" width="13.28515625" style="67" customWidth="1"/>
    <col min="412" max="412" width="9.28515625" style="67" customWidth="1"/>
    <col min="413" max="413" width="13.85546875" style="67" customWidth="1"/>
    <col min="414" max="416" width="8.28515625" style="67" customWidth="1"/>
    <col min="417" max="417" width="13" style="67" customWidth="1"/>
    <col min="418" max="418" width="11.85546875" style="67" customWidth="1"/>
    <col min="419" max="419" width="14" style="67" customWidth="1"/>
    <col min="420" max="420" width="15.28515625" style="67" customWidth="1"/>
    <col min="421" max="421" width="13.28515625" style="67" customWidth="1"/>
    <col min="422" max="422" width="11.28515625" style="67" customWidth="1"/>
    <col min="423" max="423" width="13" style="67" customWidth="1"/>
    <col min="424" max="424" width="15.7109375" style="67" customWidth="1"/>
    <col min="425" max="425" width="12.7109375" style="67" customWidth="1"/>
    <col min="426" max="426" width="12.28515625" style="67" customWidth="1"/>
    <col min="427" max="427" width="14.85546875" style="67" customWidth="1"/>
    <col min="428" max="428" width="11.85546875" style="67" customWidth="1"/>
    <col min="429" max="429" width="12" style="67" customWidth="1"/>
    <col min="430" max="430" width="9.7109375" style="67" customWidth="1"/>
    <col min="431" max="431" width="12.28515625" style="67" customWidth="1"/>
    <col min="432" max="432" width="8.28515625" style="67" customWidth="1"/>
    <col min="433" max="433" width="9.7109375" style="67" customWidth="1"/>
    <col min="434" max="434" width="10.28515625" style="67" customWidth="1"/>
    <col min="435" max="435" width="10.140625" style="67" customWidth="1"/>
    <col min="436" max="436" width="11.140625" style="67" customWidth="1"/>
    <col min="437" max="437" width="9.28515625" style="67" customWidth="1"/>
    <col min="438" max="438" width="50" style="67" customWidth="1"/>
    <col min="439" max="441" width="8.28515625" style="67" customWidth="1"/>
    <col min="442" max="442" width="8.7109375" style="67" customWidth="1"/>
    <col min="443" max="443" width="11.140625" style="67" customWidth="1"/>
    <col min="444" max="444" width="11.85546875" style="67" customWidth="1"/>
    <col min="445" max="445" width="14" style="67" customWidth="1"/>
    <col min="446" max="446" width="8" style="67" customWidth="1"/>
    <col min="447" max="447" width="9.28515625" style="67" customWidth="1"/>
    <col min="448" max="448" width="13.7109375" style="67" customWidth="1"/>
    <col min="449" max="449" width="14.140625" style="67" customWidth="1"/>
    <col min="450" max="450" width="12.28515625" style="67" customWidth="1"/>
    <col min="451" max="451" width="12.7109375" style="67" customWidth="1"/>
    <col min="452" max="554" width="8.85546875" style="67"/>
    <col min="555" max="555" width="2.28515625" style="67" customWidth="1"/>
    <col min="556" max="556" width="7.7109375" style="67" customWidth="1"/>
    <col min="557" max="557" width="8.28515625" style="67" customWidth="1"/>
    <col min="558" max="558" width="9.85546875" style="67" customWidth="1"/>
    <col min="559" max="559" width="8.85546875" style="67"/>
    <col min="560" max="560" width="11.7109375" style="67" customWidth="1"/>
    <col min="561" max="561" width="14.28515625" style="67" customWidth="1"/>
    <col min="562" max="562" width="8.28515625" style="67" customWidth="1"/>
    <col min="563" max="563" width="9.28515625" style="67" customWidth="1"/>
    <col min="564" max="564" width="8.85546875" style="67"/>
    <col min="565" max="565" width="9.85546875" style="67" customWidth="1"/>
    <col min="566" max="566" width="11" style="67" customWidth="1"/>
    <col min="567" max="567" width="11.85546875" style="67" customWidth="1"/>
    <col min="568" max="568" width="9.28515625" style="67" customWidth="1"/>
    <col min="569" max="569" width="8.140625" style="67" customWidth="1"/>
    <col min="570" max="571" width="8.28515625" style="67" customWidth="1"/>
    <col min="572" max="572" width="7.28515625" style="67" customWidth="1"/>
    <col min="573" max="574" width="8.28515625" style="67" customWidth="1"/>
    <col min="575" max="575" width="9.28515625" style="67" customWidth="1"/>
    <col min="576" max="576" width="16.85546875" style="67" customWidth="1"/>
    <col min="577" max="577" width="8.28515625" style="67" customWidth="1"/>
    <col min="578" max="578" width="9.28515625" style="67" customWidth="1"/>
    <col min="579" max="579" width="8.28515625" style="67" customWidth="1"/>
    <col min="580" max="580" width="12.140625" style="67" customWidth="1"/>
    <col min="581" max="581" width="11.7109375" style="67" customWidth="1"/>
    <col min="582" max="582" width="8.7109375" style="67" customWidth="1"/>
    <col min="583" max="583" width="9" style="67" customWidth="1"/>
    <col min="584" max="584" width="13.28515625" style="67" customWidth="1"/>
    <col min="585" max="585" width="13.140625" style="67" customWidth="1"/>
    <col min="586" max="586" width="11.28515625" style="67" customWidth="1"/>
    <col min="587" max="587" width="10" style="67" customWidth="1"/>
    <col min="588" max="588" width="14.28515625" style="67" customWidth="1"/>
    <col min="589" max="589" width="7.7109375" style="67" customWidth="1"/>
    <col min="590" max="591" width="9.7109375" style="67" customWidth="1"/>
    <col min="592" max="592" width="12.140625" style="67" customWidth="1"/>
    <col min="593" max="593" width="13" style="67" customWidth="1"/>
    <col min="594" max="594" width="14.85546875" style="67" customWidth="1"/>
    <col min="595" max="595" width="8.7109375" style="67" customWidth="1"/>
    <col min="596" max="596" width="7.7109375" style="67" customWidth="1"/>
    <col min="597" max="597" width="10.28515625" style="67" customWidth="1"/>
    <col min="598" max="598" width="13.140625" style="67" customWidth="1"/>
    <col min="599" max="599" width="11.7109375" style="67" customWidth="1"/>
    <col min="600" max="600" width="12.85546875" style="67" customWidth="1"/>
    <col min="601" max="601" width="9.7109375" style="67" customWidth="1"/>
    <col min="602" max="602" width="16.28515625" style="67" customWidth="1"/>
    <col min="603" max="603" width="13" style="67" customWidth="1"/>
    <col min="604" max="604" width="12.28515625" style="67" customWidth="1"/>
    <col min="605" max="605" width="14.28515625" style="67" customWidth="1"/>
    <col min="606" max="606" width="13" style="67" customWidth="1"/>
    <col min="607" max="607" width="16.85546875" style="67" customWidth="1"/>
    <col min="608" max="608" width="16.7109375" style="67" customWidth="1"/>
    <col min="609" max="609" width="14.7109375" style="67" customWidth="1"/>
    <col min="610" max="610" width="12.28515625" style="67" customWidth="1"/>
    <col min="611" max="611" width="13.28515625" style="67" customWidth="1"/>
    <col min="612" max="612" width="9.7109375" style="67" customWidth="1"/>
    <col min="613" max="613" width="9.85546875" style="67" customWidth="1"/>
    <col min="614" max="614" width="12.28515625" style="67" customWidth="1"/>
    <col min="615" max="615" width="9.7109375" style="67" customWidth="1"/>
    <col min="616" max="616" width="8.140625" style="67" customWidth="1"/>
    <col min="617" max="617" width="13.7109375" style="67" customWidth="1"/>
    <col min="618" max="618" width="14.7109375" style="67" customWidth="1"/>
    <col min="619" max="619" width="10.7109375" style="67" customWidth="1"/>
    <col min="620" max="620" width="11" style="67" customWidth="1"/>
    <col min="621" max="621" width="15.28515625" style="67" customWidth="1"/>
    <col min="622" max="622" width="10.140625" style="67" customWidth="1"/>
    <col min="623" max="623" width="8.28515625" style="67" customWidth="1"/>
    <col min="624" max="624" width="11.85546875" style="67" customWidth="1"/>
    <col min="625" max="625" width="12" style="67" customWidth="1"/>
    <col min="626" max="626" width="17.140625" style="67" customWidth="1"/>
    <col min="627" max="627" width="12.7109375" style="67" customWidth="1"/>
    <col min="628" max="628" width="14.85546875" style="67" customWidth="1"/>
    <col min="629" max="629" width="10.7109375" style="67" customWidth="1"/>
    <col min="630" max="630" width="14.28515625" style="67" customWidth="1"/>
    <col min="631" max="631" width="16.85546875" style="67" customWidth="1"/>
    <col min="632" max="632" width="13.28515625" style="67" customWidth="1"/>
    <col min="633" max="633" width="10.85546875" style="67" customWidth="1"/>
    <col min="634" max="634" width="10.28515625" style="67" customWidth="1"/>
    <col min="635" max="635" width="10.140625" style="67" customWidth="1"/>
    <col min="636" max="636" width="13.85546875" style="67" customWidth="1"/>
    <col min="637" max="637" width="16.140625" style="67" customWidth="1"/>
    <col min="638" max="638" width="10.85546875" style="67" customWidth="1"/>
    <col min="639" max="639" width="10.7109375" style="67" customWidth="1"/>
    <col min="640" max="640" width="11.28515625" style="67" customWidth="1"/>
    <col min="641" max="641" width="11" style="67" customWidth="1"/>
    <col min="642" max="642" width="10.85546875" style="67" customWidth="1"/>
    <col min="643" max="643" width="11" style="67" customWidth="1"/>
    <col min="644" max="644" width="10.85546875" style="67" customWidth="1"/>
    <col min="645" max="645" width="11" style="67" customWidth="1"/>
    <col min="646" max="646" width="13.28515625" style="67" customWidth="1"/>
    <col min="647" max="647" width="9.28515625" style="67" customWidth="1"/>
    <col min="648" max="648" width="7.28515625" style="67" customWidth="1"/>
    <col min="649" max="649" width="13.7109375" style="67" customWidth="1"/>
    <col min="650" max="650" width="13.28515625" style="67" customWidth="1"/>
    <col min="651" max="651" width="8.140625" style="67" customWidth="1"/>
    <col min="652" max="652" width="13.140625" style="67" customWidth="1"/>
    <col min="653" max="653" width="11.7109375" style="67" customWidth="1"/>
    <col min="654" max="654" width="11.140625" style="67" customWidth="1"/>
    <col min="655" max="655" width="12" style="67" customWidth="1"/>
    <col min="656" max="656" width="11.28515625" style="67" customWidth="1"/>
    <col min="657" max="657" width="13" style="67" customWidth="1"/>
    <col min="658" max="658" width="12.28515625" style="67" customWidth="1"/>
    <col min="659" max="659" width="11.85546875" style="67" customWidth="1"/>
    <col min="660" max="660" width="11.28515625" style="67" customWidth="1"/>
    <col min="661" max="661" width="13.7109375" style="67" customWidth="1"/>
    <col min="662" max="662" width="15.28515625" style="67" customWidth="1"/>
    <col min="663" max="663" width="12.85546875" style="67" customWidth="1"/>
    <col min="664" max="664" width="11.7109375" style="67" customWidth="1"/>
    <col min="665" max="665" width="12" style="67" customWidth="1"/>
    <col min="666" max="666" width="7.28515625" style="67" customWidth="1"/>
    <col min="667" max="667" width="13.28515625" style="67" customWidth="1"/>
    <col min="668" max="668" width="9.28515625" style="67" customWidth="1"/>
    <col min="669" max="669" width="13.85546875" style="67" customWidth="1"/>
    <col min="670" max="672" width="8.28515625" style="67" customWidth="1"/>
    <col min="673" max="673" width="13" style="67" customWidth="1"/>
    <col min="674" max="674" width="11.85546875" style="67" customWidth="1"/>
    <col min="675" max="675" width="14" style="67" customWidth="1"/>
    <col min="676" max="676" width="15.28515625" style="67" customWidth="1"/>
    <col min="677" max="677" width="13.28515625" style="67" customWidth="1"/>
    <col min="678" max="678" width="11.28515625" style="67" customWidth="1"/>
    <col min="679" max="679" width="13" style="67" customWidth="1"/>
    <col min="680" max="680" width="15.7109375" style="67" customWidth="1"/>
    <col min="681" max="681" width="12.7109375" style="67" customWidth="1"/>
    <col min="682" max="682" width="12.28515625" style="67" customWidth="1"/>
    <col min="683" max="683" width="14.85546875" style="67" customWidth="1"/>
    <col min="684" max="684" width="11.85546875" style="67" customWidth="1"/>
    <col min="685" max="685" width="12" style="67" customWidth="1"/>
    <col min="686" max="686" width="9.7109375" style="67" customWidth="1"/>
    <col min="687" max="687" width="12.28515625" style="67" customWidth="1"/>
    <col min="688" max="688" width="8.28515625" style="67" customWidth="1"/>
    <col min="689" max="689" width="9.7109375" style="67" customWidth="1"/>
    <col min="690" max="690" width="10.28515625" style="67" customWidth="1"/>
    <col min="691" max="691" width="10.140625" style="67" customWidth="1"/>
    <col min="692" max="692" width="11.140625" style="67" customWidth="1"/>
    <col min="693" max="693" width="9.28515625" style="67" customWidth="1"/>
    <col min="694" max="694" width="50" style="67" customWidth="1"/>
    <col min="695" max="697" width="8.28515625" style="67" customWidth="1"/>
    <col min="698" max="698" width="8.7109375" style="67" customWidth="1"/>
    <col min="699" max="699" width="11.140625" style="67" customWidth="1"/>
    <col min="700" max="700" width="11.85546875" style="67" customWidth="1"/>
    <col min="701" max="701" width="14" style="67" customWidth="1"/>
    <col min="702" max="702" width="8" style="67" customWidth="1"/>
    <col min="703" max="703" width="9.28515625" style="67" customWidth="1"/>
    <col min="704" max="704" width="13.7109375" style="67" customWidth="1"/>
    <col min="705" max="705" width="14.140625" style="67" customWidth="1"/>
    <col min="706" max="706" width="12.28515625" style="67" customWidth="1"/>
    <col min="707" max="707" width="12.7109375" style="67" customWidth="1"/>
    <col min="708" max="810" width="8.85546875" style="67"/>
    <col min="811" max="811" width="2.28515625" style="67" customWidth="1"/>
    <col min="812" max="812" width="7.7109375" style="67" customWidth="1"/>
    <col min="813" max="813" width="8.28515625" style="67" customWidth="1"/>
    <col min="814" max="814" width="9.85546875" style="67" customWidth="1"/>
    <col min="815" max="815" width="8.85546875" style="67"/>
    <col min="816" max="816" width="11.7109375" style="67" customWidth="1"/>
    <col min="817" max="817" width="14.28515625" style="67" customWidth="1"/>
    <col min="818" max="818" width="8.28515625" style="67" customWidth="1"/>
    <col min="819" max="819" width="9.28515625" style="67" customWidth="1"/>
    <col min="820" max="820" width="8.85546875" style="67"/>
    <col min="821" max="821" width="9.85546875" style="67" customWidth="1"/>
    <col min="822" max="822" width="11" style="67" customWidth="1"/>
    <col min="823" max="823" width="11.85546875" style="67" customWidth="1"/>
    <col min="824" max="824" width="9.28515625" style="67" customWidth="1"/>
    <col min="825" max="825" width="8.140625" style="67" customWidth="1"/>
    <col min="826" max="827" width="8.28515625" style="67" customWidth="1"/>
    <col min="828" max="828" width="7.28515625" style="67" customWidth="1"/>
    <col min="829" max="830" width="8.28515625" style="67" customWidth="1"/>
    <col min="831" max="831" width="9.28515625" style="67" customWidth="1"/>
    <col min="832" max="832" width="16.85546875" style="67" customWidth="1"/>
    <col min="833" max="833" width="8.28515625" style="67" customWidth="1"/>
    <col min="834" max="834" width="9.28515625" style="67" customWidth="1"/>
    <col min="835" max="835" width="8.28515625" style="67" customWidth="1"/>
    <col min="836" max="836" width="12.140625" style="67" customWidth="1"/>
    <col min="837" max="837" width="11.7109375" style="67" customWidth="1"/>
    <col min="838" max="838" width="8.7109375" style="67" customWidth="1"/>
    <col min="839" max="839" width="9" style="67" customWidth="1"/>
    <col min="840" max="840" width="13.28515625" style="67" customWidth="1"/>
    <col min="841" max="841" width="13.140625" style="67" customWidth="1"/>
    <col min="842" max="842" width="11.28515625" style="67" customWidth="1"/>
    <col min="843" max="843" width="10" style="67" customWidth="1"/>
    <col min="844" max="844" width="14.28515625" style="67" customWidth="1"/>
    <col min="845" max="845" width="7.7109375" style="67" customWidth="1"/>
    <col min="846" max="847" width="9.7109375" style="67" customWidth="1"/>
    <col min="848" max="848" width="12.140625" style="67" customWidth="1"/>
    <col min="849" max="849" width="13" style="67" customWidth="1"/>
    <col min="850" max="850" width="14.85546875" style="67" customWidth="1"/>
    <col min="851" max="851" width="8.7109375" style="67" customWidth="1"/>
    <col min="852" max="852" width="7.7109375" style="67" customWidth="1"/>
    <col min="853" max="853" width="10.28515625" style="67" customWidth="1"/>
    <col min="854" max="854" width="13.140625" style="67" customWidth="1"/>
    <col min="855" max="855" width="11.7109375" style="67" customWidth="1"/>
    <col min="856" max="856" width="12.85546875" style="67" customWidth="1"/>
    <col min="857" max="857" width="9.7109375" style="67" customWidth="1"/>
    <col min="858" max="858" width="16.28515625" style="67" customWidth="1"/>
    <col min="859" max="859" width="13" style="67" customWidth="1"/>
    <col min="860" max="860" width="12.28515625" style="67" customWidth="1"/>
    <col min="861" max="861" width="14.28515625" style="67" customWidth="1"/>
    <col min="862" max="862" width="13" style="67" customWidth="1"/>
    <col min="863" max="863" width="16.85546875" style="67" customWidth="1"/>
    <col min="864" max="864" width="16.7109375" style="67" customWidth="1"/>
    <col min="865" max="865" width="14.7109375" style="67" customWidth="1"/>
    <col min="866" max="866" width="12.28515625" style="67" customWidth="1"/>
    <col min="867" max="867" width="13.28515625" style="67" customWidth="1"/>
    <col min="868" max="868" width="9.7109375" style="67" customWidth="1"/>
    <col min="869" max="869" width="9.85546875" style="67" customWidth="1"/>
    <col min="870" max="870" width="12.28515625" style="67" customWidth="1"/>
    <col min="871" max="871" width="9.7109375" style="67" customWidth="1"/>
    <col min="872" max="872" width="8.140625" style="67" customWidth="1"/>
    <col min="873" max="873" width="13.7109375" style="67" customWidth="1"/>
    <col min="874" max="874" width="14.7109375" style="67" customWidth="1"/>
    <col min="875" max="875" width="10.7109375" style="67" customWidth="1"/>
    <col min="876" max="876" width="11" style="67" customWidth="1"/>
    <col min="877" max="877" width="15.28515625" style="67" customWidth="1"/>
    <col min="878" max="878" width="10.140625" style="67" customWidth="1"/>
    <col min="879" max="879" width="8.28515625" style="67" customWidth="1"/>
    <col min="880" max="880" width="11.85546875" style="67" customWidth="1"/>
    <col min="881" max="881" width="12" style="67" customWidth="1"/>
    <col min="882" max="882" width="17.140625" style="67" customWidth="1"/>
    <col min="883" max="883" width="12.7109375" style="67" customWidth="1"/>
    <col min="884" max="884" width="14.85546875" style="67" customWidth="1"/>
    <col min="885" max="885" width="10.7109375" style="67" customWidth="1"/>
    <col min="886" max="886" width="14.28515625" style="67" customWidth="1"/>
    <col min="887" max="887" width="16.85546875" style="67" customWidth="1"/>
    <col min="888" max="888" width="13.28515625" style="67" customWidth="1"/>
    <col min="889" max="889" width="10.85546875" style="67" customWidth="1"/>
    <col min="890" max="890" width="10.28515625" style="67" customWidth="1"/>
    <col min="891" max="891" width="10.140625" style="67" customWidth="1"/>
    <col min="892" max="892" width="13.85546875" style="67" customWidth="1"/>
    <col min="893" max="893" width="16.140625" style="67" customWidth="1"/>
    <col min="894" max="894" width="10.85546875" style="67" customWidth="1"/>
    <col min="895" max="895" width="10.7109375" style="67" customWidth="1"/>
    <col min="896" max="896" width="11.28515625" style="67" customWidth="1"/>
    <col min="897" max="897" width="11" style="67" customWidth="1"/>
    <col min="898" max="898" width="10.85546875" style="67" customWidth="1"/>
    <col min="899" max="899" width="11" style="67" customWidth="1"/>
    <col min="900" max="900" width="10.85546875" style="67" customWidth="1"/>
    <col min="901" max="901" width="11" style="67" customWidth="1"/>
    <col min="902" max="902" width="13.28515625" style="67" customWidth="1"/>
    <col min="903" max="903" width="9.28515625" style="67" customWidth="1"/>
    <col min="904" max="904" width="7.28515625" style="67" customWidth="1"/>
    <col min="905" max="905" width="13.7109375" style="67" customWidth="1"/>
    <col min="906" max="906" width="13.28515625" style="67" customWidth="1"/>
    <col min="907" max="907" width="8.140625" style="67" customWidth="1"/>
    <col min="908" max="908" width="13.140625" style="67" customWidth="1"/>
    <col min="909" max="909" width="11.7109375" style="67" customWidth="1"/>
    <col min="910" max="910" width="11.140625" style="67" customWidth="1"/>
    <col min="911" max="911" width="12" style="67" customWidth="1"/>
    <col min="912" max="912" width="11.28515625" style="67" customWidth="1"/>
    <col min="913" max="913" width="13" style="67" customWidth="1"/>
    <col min="914" max="914" width="12.28515625" style="67" customWidth="1"/>
    <col min="915" max="915" width="11.85546875" style="67" customWidth="1"/>
    <col min="916" max="916" width="11.28515625" style="67" customWidth="1"/>
    <col min="917" max="917" width="13.7109375" style="67" customWidth="1"/>
    <col min="918" max="918" width="15.28515625" style="67" customWidth="1"/>
    <col min="919" max="919" width="12.85546875" style="67" customWidth="1"/>
    <col min="920" max="920" width="11.7109375" style="67" customWidth="1"/>
    <col min="921" max="921" width="12" style="67" customWidth="1"/>
    <col min="922" max="922" width="7.28515625" style="67" customWidth="1"/>
    <col min="923" max="923" width="13.28515625" style="67" customWidth="1"/>
    <col min="924" max="924" width="9.28515625" style="67" customWidth="1"/>
    <col min="925" max="925" width="13.85546875" style="67" customWidth="1"/>
    <col min="926" max="928" width="8.28515625" style="67" customWidth="1"/>
    <col min="929" max="929" width="13" style="67" customWidth="1"/>
    <col min="930" max="930" width="11.85546875" style="67" customWidth="1"/>
    <col min="931" max="931" width="14" style="67" customWidth="1"/>
    <col min="932" max="932" width="15.28515625" style="67" customWidth="1"/>
    <col min="933" max="933" width="13.28515625" style="67" customWidth="1"/>
    <col min="934" max="934" width="11.28515625" style="67" customWidth="1"/>
    <col min="935" max="935" width="13" style="67" customWidth="1"/>
    <col min="936" max="936" width="15.7109375" style="67" customWidth="1"/>
    <col min="937" max="937" width="12.7109375" style="67" customWidth="1"/>
    <col min="938" max="938" width="12.28515625" style="67" customWidth="1"/>
    <col min="939" max="939" width="14.85546875" style="67" customWidth="1"/>
    <col min="940" max="940" width="11.85546875" style="67" customWidth="1"/>
    <col min="941" max="941" width="12" style="67" customWidth="1"/>
    <col min="942" max="942" width="9.7109375" style="67" customWidth="1"/>
    <col min="943" max="943" width="12.28515625" style="67" customWidth="1"/>
    <col min="944" max="944" width="8.28515625" style="67" customWidth="1"/>
    <col min="945" max="945" width="9.7109375" style="67" customWidth="1"/>
    <col min="946" max="946" width="10.28515625" style="67" customWidth="1"/>
    <col min="947" max="947" width="10.140625" style="67" customWidth="1"/>
    <col min="948" max="948" width="11.140625" style="67" customWidth="1"/>
    <col min="949" max="949" width="9.28515625" style="67" customWidth="1"/>
    <col min="950" max="950" width="50" style="67" customWidth="1"/>
    <col min="951" max="953" width="8.28515625" style="67" customWidth="1"/>
    <col min="954" max="954" width="8.7109375" style="67" customWidth="1"/>
    <col min="955" max="955" width="11.140625" style="67" customWidth="1"/>
    <col min="956" max="956" width="11.85546875" style="67" customWidth="1"/>
    <col min="957" max="957" width="14" style="67" customWidth="1"/>
    <col min="958" max="958" width="8" style="67" customWidth="1"/>
    <col min="959" max="959" width="9.28515625" style="67" customWidth="1"/>
    <col min="960" max="960" width="13.7109375" style="67" customWidth="1"/>
    <col min="961" max="961" width="14.140625" style="67" customWidth="1"/>
    <col min="962" max="962" width="12.28515625" style="67" customWidth="1"/>
    <col min="963" max="963" width="12.7109375" style="67" customWidth="1"/>
    <col min="964" max="1066" width="8.85546875" style="67"/>
    <col min="1067" max="1067" width="2.28515625" style="67" customWidth="1"/>
    <col min="1068" max="1068" width="7.7109375" style="67" customWidth="1"/>
    <col min="1069" max="1069" width="8.28515625" style="67" customWidth="1"/>
    <col min="1070" max="1070" width="9.85546875" style="67" customWidth="1"/>
    <col min="1071" max="1071" width="8.85546875" style="67"/>
    <col min="1072" max="1072" width="11.7109375" style="67" customWidth="1"/>
    <col min="1073" max="1073" width="14.28515625" style="67" customWidth="1"/>
    <col min="1074" max="1074" width="8.28515625" style="67" customWidth="1"/>
    <col min="1075" max="1075" width="9.28515625" style="67" customWidth="1"/>
    <col min="1076" max="1076" width="8.85546875" style="67"/>
    <col min="1077" max="1077" width="9.85546875" style="67" customWidth="1"/>
    <col min="1078" max="1078" width="11" style="67" customWidth="1"/>
    <col min="1079" max="1079" width="11.85546875" style="67" customWidth="1"/>
    <col min="1080" max="1080" width="9.28515625" style="67" customWidth="1"/>
    <col min="1081" max="1081" width="8.140625" style="67" customWidth="1"/>
    <col min="1082" max="1083" width="8.28515625" style="67" customWidth="1"/>
    <col min="1084" max="1084" width="7.28515625" style="67" customWidth="1"/>
    <col min="1085" max="1086" width="8.28515625" style="67" customWidth="1"/>
    <col min="1087" max="1087" width="9.28515625" style="67" customWidth="1"/>
    <col min="1088" max="1088" width="16.85546875" style="67" customWidth="1"/>
    <col min="1089" max="1089" width="8.28515625" style="67" customWidth="1"/>
    <col min="1090" max="1090" width="9.28515625" style="67" customWidth="1"/>
    <col min="1091" max="1091" width="8.28515625" style="67" customWidth="1"/>
    <col min="1092" max="1092" width="12.140625" style="67" customWidth="1"/>
    <col min="1093" max="1093" width="11.7109375" style="67" customWidth="1"/>
    <col min="1094" max="1094" width="8.7109375" style="67" customWidth="1"/>
    <col min="1095" max="1095" width="9" style="67" customWidth="1"/>
    <col min="1096" max="1096" width="13.28515625" style="67" customWidth="1"/>
    <col min="1097" max="1097" width="13.140625" style="67" customWidth="1"/>
    <col min="1098" max="1098" width="11.28515625" style="67" customWidth="1"/>
    <col min="1099" max="1099" width="10" style="67" customWidth="1"/>
    <col min="1100" max="1100" width="14.28515625" style="67" customWidth="1"/>
    <col min="1101" max="1101" width="7.7109375" style="67" customWidth="1"/>
    <col min="1102" max="1103" width="9.7109375" style="67" customWidth="1"/>
    <col min="1104" max="1104" width="12.140625" style="67" customWidth="1"/>
    <col min="1105" max="1105" width="13" style="67" customWidth="1"/>
    <col min="1106" max="1106" width="14.85546875" style="67" customWidth="1"/>
    <col min="1107" max="1107" width="8.7109375" style="67" customWidth="1"/>
    <col min="1108" max="1108" width="7.7109375" style="67" customWidth="1"/>
    <col min="1109" max="1109" width="10.28515625" style="67" customWidth="1"/>
    <col min="1110" max="1110" width="13.140625" style="67" customWidth="1"/>
    <col min="1111" max="1111" width="11.7109375" style="67" customWidth="1"/>
    <col min="1112" max="1112" width="12.85546875" style="67" customWidth="1"/>
    <col min="1113" max="1113" width="9.7109375" style="67" customWidth="1"/>
    <col min="1114" max="1114" width="16.28515625" style="67" customWidth="1"/>
    <col min="1115" max="1115" width="13" style="67" customWidth="1"/>
    <col min="1116" max="1116" width="12.28515625" style="67" customWidth="1"/>
    <col min="1117" max="1117" width="14.28515625" style="67" customWidth="1"/>
    <col min="1118" max="1118" width="13" style="67" customWidth="1"/>
    <col min="1119" max="1119" width="16.85546875" style="67" customWidth="1"/>
    <col min="1120" max="1120" width="16.7109375" style="67" customWidth="1"/>
    <col min="1121" max="1121" width="14.7109375" style="67" customWidth="1"/>
    <col min="1122" max="1122" width="12.28515625" style="67" customWidth="1"/>
    <col min="1123" max="1123" width="13.28515625" style="67" customWidth="1"/>
    <col min="1124" max="1124" width="9.7109375" style="67" customWidth="1"/>
    <col min="1125" max="1125" width="9.85546875" style="67" customWidth="1"/>
    <col min="1126" max="1126" width="12.28515625" style="67" customWidth="1"/>
    <col min="1127" max="1127" width="9.7109375" style="67" customWidth="1"/>
    <col min="1128" max="1128" width="8.140625" style="67" customWidth="1"/>
    <col min="1129" max="1129" width="13.7109375" style="67" customWidth="1"/>
    <col min="1130" max="1130" width="14.7109375" style="67" customWidth="1"/>
    <col min="1131" max="1131" width="10.7109375" style="67" customWidth="1"/>
    <col min="1132" max="1132" width="11" style="67" customWidth="1"/>
    <col min="1133" max="1133" width="15.28515625" style="67" customWidth="1"/>
    <col min="1134" max="1134" width="10.140625" style="67" customWidth="1"/>
    <col min="1135" max="1135" width="8.28515625" style="67" customWidth="1"/>
    <col min="1136" max="1136" width="11.85546875" style="67" customWidth="1"/>
    <col min="1137" max="1137" width="12" style="67" customWidth="1"/>
    <col min="1138" max="1138" width="17.140625" style="67" customWidth="1"/>
    <col min="1139" max="1139" width="12.7109375" style="67" customWidth="1"/>
    <col min="1140" max="1140" width="14.85546875" style="67" customWidth="1"/>
    <col min="1141" max="1141" width="10.7109375" style="67" customWidth="1"/>
    <col min="1142" max="1142" width="14.28515625" style="67" customWidth="1"/>
    <col min="1143" max="1143" width="16.85546875" style="67" customWidth="1"/>
    <col min="1144" max="1144" width="13.28515625" style="67" customWidth="1"/>
    <col min="1145" max="1145" width="10.85546875" style="67" customWidth="1"/>
    <col min="1146" max="1146" width="10.28515625" style="67" customWidth="1"/>
    <col min="1147" max="1147" width="10.140625" style="67" customWidth="1"/>
    <col min="1148" max="1148" width="13.85546875" style="67" customWidth="1"/>
    <col min="1149" max="1149" width="16.140625" style="67" customWidth="1"/>
    <col min="1150" max="1150" width="10.85546875" style="67" customWidth="1"/>
    <col min="1151" max="1151" width="10.7109375" style="67" customWidth="1"/>
    <col min="1152" max="1152" width="11.28515625" style="67" customWidth="1"/>
    <col min="1153" max="1153" width="11" style="67" customWidth="1"/>
    <col min="1154" max="1154" width="10.85546875" style="67" customWidth="1"/>
    <col min="1155" max="1155" width="11" style="67" customWidth="1"/>
    <col min="1156" max="1156" width="10.85546875" style="67" customWidth="1"/>
    <col min="1157" max="1157" width="11" style="67" customWidth="1"/>
    <col min="1158" max="1158" width="13.28515625" style="67" customWidth="1"/>
    <col min="1159" max="1159" width="9.28515625" style="67" customWidth="1"/>
    <col min="1160" max="1160" width="7.28515625" style="67" customWidth="1"/>
    <col min="1161" max="1161" width="13.7109375" style="67" customWidth="1"/>
    <col min="1162" max="1162" width="13.28515625" style="67" customWidth="1"/>
    <col min="1163" max="1163" width="8.140625" style="67" customWidth="1"/>
    <col min="1164" max="1164" width="13.140625" style="67" customWidth="1"/>
    <col min="1165" max="1165" width="11.7109375" style="67" customWidth="1"/>
    <col min="1166" max="1166" width="11.140625" style="67" customWidth="1"/>
    <col min="1167" max="1167" width="12" style="67" customWidth="1"/>
    <col min="1168" max="1168" width="11.28515625" style="67" customWidth="1"/>
    <col min="1169" max="1169" width="13" style="67" customWidth="1"/>
    <col min="1170" max="1170" width="12.28515625" style="67" customWidth="1"/>
    <col min="1171" max="1171" width="11.85546875" style="67" customWidth="1"/>
    <col min="1172" max="1172" width="11.28515625" style="67" customWidth="1"/>
    <col min="1173" max="1173" width="13.7109375" style="67" customWidth="1"/>
    <col min="1174" max="1174" width="15.28515625" style="67" customWidth="1"/>
    <col min="1175" max="1175" width="12.85546875" style="67" customWidth="1"/>
    <col min="1176" max="1176" width="11.7109375" style="67" customWidth="1"/>
    <col min="1177" max="1177" width="12" style="67" customWidth="1"/>
    <col min="1178" max="1178" width="7.28515625" style="67" customWidth="1"/>
    <col min="1179" max="1179" width="13.28515625" style="67" customWidth="1"/>
    <col min="1180" max="1180" width="9.28515625" style="67" customWidth="1"/>
    <col min="1181" max="1181" width="13.85546875" style="67" customWidth="1"/>
    <col min="1182" max="1184" width="8.28515625" style="67" customWidth="1"/>
    <col min="1185" max="1185" width="13" style="67" customWidth="1"/>
    <col min="1186" max="1186" width="11.85546875" style="67" customWidth="1"/>
    <col min="1187" max="1187" width="14" style="67" customWidth="1"/>
    <col min="1188" max="1188" width="15.28515625" style="67" customWidth="1"/>
    <col min="1189" max="1189" width="13.28515625" style="67" customWidth="1"/>
    <col min="1190" max="1190" width="11.28515625" style="67" customWidth="1"/>
    <col min="1191" max="1191" width="13" style="67" customWidth="1"/>
    <col min="1192" max="1192" width="15.7109375" style="67" customWidth="1"/>
    <col min="1193" max="1193" width="12.7109375" style="67" customWidth="1"/>
    <col min="1194" max="1194" width="12.28515625" style="67" customWidth="1"/>
    <col min="1195" max="1195" width="14.85546875" style="67" customWidth="1"/>
    <col min="1196" max="1196" width="11.85546875" style="67" customWidth="1"/>
    <col min="1197" max="1197" width="12" style="67" customWidth="1"/>
    <col min="1198" max="1198" width="9.7109375" style="67" customWidth="1"/>
    <col min="1199" max="1199" width="12.28515625" style="67" customWidth="1"/>
    <col min="1200" max="1200" width="8.28515625" style="67" customWidth="1"/>
    <col min="1201" max="1201" width="9.7109375" style="67" customWidth="1"/>
    <col min="1202" max="1202" width="10.28515625" style="67" customWidth="1"/>
    <col min="1203" max="1203" width="10.140625" style="67" customWidth="1"/>
    <col min="1204" max="1204" width="11.140625" style="67" customWidth="1"/>
    <col min="1205" max="1205" width="9.28515625" style="67" customWidth="1"/>
    <col min="1206" max="1206" width="50" style="67" customWidth="1"/>
    <col min="1207" max="1209" width="8.28515625" style="67" customWidth="1"/>
    <col min="1210" max="1210" width="8.7109375" style="67" customWidth="1"/>
    <col min="1211" max="1211" width="11.140625" style="67" customWidth="1"/>
    <col min="1212" max="1212" width="11.85546875" style="67" customWidth="1"/>
    <col min="1213" max="1213" width="14" style="67" customWidth="1"/>
    <col min="1214" max="1214" width="8" style="67" customWidth="1"/>
    <col min="1215" max="1215" width="9.28515625" style="67" customWidth="1"/>
    <col min="1216" max="1216" width="13.7109375" style="67" customWidth="1"/>
    <col min="1217" max="1217" width="14.140625" style="67" customWidth="1"/>
    <col min="1218" max="1218" width="12.28515625" style="67" customWidth="1"/>
    <col min="1219" max="1219" width="12.7109375" style="67" customWidth="1"/>
    <col min="1220" max="1322" width="8.85546875" style="67"/>
    <col min="1323" max="1323" width="2.28515625" style="67" customWidth="1"/>
    <col min="1324" max="1324" width="7.7109375" style="67" customWidth="1"/>
    <col min="1325" max="1325" width="8.28515625" style="67" customWidth="1"/>
    <col min="1326" max="1326" width="9.85546875" style="67" customWidth="1"/>
    <col min="1327" max="1327" width="8.85546875" style="67"/>
    <col min="1328" max="1328" width="11.7109375" style="67" customWidth="1"/>
    <col min="1329" max="1329" width="14.28515625" style="67" customWidth="1"/>
    <col min="1330" max="1330" width="8.28515625" style="67" customWidth="1"/>
    <col min="1331" max="1331" width="9.28515625" style="67" customWidth="1"/>
    <col min="1332" max="1332" width="8.85546875" style="67"/>
    <col min="1333" max="1333" width="9.85546875" style="67" customWidth="1"/>
    <col min="1334" max="1334" width="11" style="67" customWidth="1"/>
    <col min="1335" max="1335" width="11.85546875" style="67" customWidth="1"/>
    <col min="1336" max="1336" width="9.28515625" style="67" customWidth="1"/>
    <col min="1337" max="1337" width="8.140625" style="67" customWidth="1"/>
    <col min="1338" max="1339" width="8.28515625" style="67" customWidth="1"/>
    <col min="1340" max="1340" width="7.28515625" style="67" customWidth="1"/>
    <col min="1341" max="1342" width="8.28515625" style="67" customWidth="1"/>
    <col min="1343" max="1343" width="9.28515625" style="67" customWidth="1"/>
    <col min="1344" max="1344" width="16.85546875" style="67" customWidth="1"/>
    <col min="1345" max="1345" width="8.28515625" style="67" customWidth="1"/>
    <col min="1346" max="1346" width="9.28515625" style="67" customWidth="1"/>
    <col min="1347" max="1347" width="8.28515625" style="67" customWidth="1"/>
    <col min="1348" max="1348" width="12.140625" style="67" customWidth="1"/>
    <col min="1349" max="1349" width="11.7109375" style="67" customWidth="1"/>
    <col min="1350" max="1350" width="8.7109375" style="67" customWidth="1"/>
    <col min="1351" max="1351" width="9" style="67" customWidth="1"/>
    <col min="1352" max="1352" width="13.28515625" style="67" customWidth="1"/>
    <col min="1353" max="1353" width="13.140625" style="67" customWidth="1"/>
    <col min="1354" max="1354" width="11.28515625" style="67" customWidth="1"/>
    <col min="1355" max="1355" width="10" style="67" customWidth="1"/>
    <col min="1356" max="1356" width="14.28515625" style="67" customWidth="1"/>
    <col min="1357" max="1357" width="7.7109375" style="67" customWidth="1"/>
    <col min="1358" max="1359" width="9.7109375" style="67" customWidth="1"/>
    <col min="1360" max="1360" width="12.140625" style="67" customWidth="1"/>
    <col min="1361" max="1361" width="13" style="67" customWidth="1"/>
    <col min="1362" max="1362" width="14.85546875" style="67" customWidth="1"/>
    <col min="1363" max="1363" width="8.7109375" style="67" customWidth="1"/>
    <col min="1364" max="1364" width="7.7109375" style="67" customWidth="1"/>
    <col min="1365" max="1365" width="10.28515625" style="67" customWidth="1"/>
    <col min="1366" max="1366" width="13.140625" style="67" customWidth="1"/>
    <col min="1367" max="1367" width="11.7109375" style="67" customWidth="1"/>
    <col min="1368" max="1368" width="12.85546875" style="67" customWidth="1"/>
    <col min="1369" max="1369" width="9.7109375" style="67" customWidth="1"/>
    <col min="1370" max="1370" width="16.28515625" style="67" customWidth="1"/>
    <col min="1371" max="1371" width="13" style="67" customWidth="1"/>
    <col min="1372" max="1372" width="12.28515625" style="67" customWidth="1"/>
    <col min="1373" max="1373" width="14.28515625" style="67" customWidth="1"/>
    <col min="1374" max="1374" width="13" style="67" customWidth="1"/>
    <col min="1375" max="1375" width="16.85546875" style="67" customWidth="1"/>
    <col min="1376" max="1376" width="16.7109375" style="67" customWidth="1"/>
    <col min="1377" max="1377" width="14.7109375" style="67" customWidth="1"/>
    <col min="1378" max="1378" width="12.28515625" style="67" customWidth="1"/>
    <col min="1379" max="1379" width="13.28515625" style="67" customWidth="1"/>
    <col min="1380" max="1380" width="9.7109375" style="67" customWidth="1"/>
    <col min="1381" max="1381" width="9.85546875" style="67" customWidth="1"/>
    <col min="1382" max="1382" width="12.28515625" style="67" customWidth="1"/>
    <col min="1383" max="1383" width="9.7109375" style="67" customWidth="1"/>
    <col min="1384" max="1384" width="8.140625" style="67" customWidth="1"/>
    <col min="1385" max="1385" width="13.7109375" style="67" customWidth="1"/>
    <col min="1386" max="1386" width="14.7109375" style="67" customWidth="1"/>
    <col min="1387" max="1387" width="10.7109375" style="67" customWidth="1"/>
    <col min="1388" max="1388" width="11" style="67" customWidth="1"/>
    <col min="1389" max="1389" width="15.28515625" style="67" customWidth="1"/>
    <col min="1390" max="1390" width="10.140625" style="67" customWidth="1"/>
    <col min="1391" max="1391" width="8.28515625" style="67" customWidth="1"/>
    <col min="1392" max="1392" width="11.85546875" style="67" customWidth="1"/>
    <col min="1393" max="1393" width="12" style="67" customWidth="1"/>
    <col min="1394" max="1394" width="17.140625" style="67" customWidth="1"/>
    <col min="1395" max="1395" width="12.7109375" style="67" customWidth="1"/>
    <col min="1396" max="1396" width="14.85546875" style="67" customWidth="1"/>
    <col min="1397" max="1397" width="10.7109375" style="67" customWidth="1"/>
    <col min="1398" max="1398" width="14.28515625" style="67" customWidth="1"/>
    <col min="1399" max="1399" width="16.85546875" style="67" customWidth="1"/>
    <col min="1400" max="1400" width="13.28515625" style="67" customWidth="1"/>
    <col min="1401" max="1401" width="10.85546875" style="67" customWidth="1"/>
    <col min="1402" max="1402" width="10.28515625" style="67" customWidth="1"/>
    <col min="1403" max="1403" width="10.140625" style="67" customWidth="1"/>
    <col min="1404" max="1404" width="13.85546875" style="67" customWidth="1"/>
    <col min="1405" max="1405" width="16.140625" style="67" customWidth="1"/>
    <col min="1406" max="1406" width="10.85546875" style="67" customWidth="1"/>
    <col min="1407" max="1407" width="10.7109375" style="67" customWidth="1"/>
    <col min="1408" max="1408" width="11.28515625" style="67" customWidth="1"/>
    <col min="1409" max="1409" width="11" style="67" customWidth="1"/>
    <col min="1410" max="1410" width="10.85546875" style="67" customWidth="1"/>
    <col min="1411" max="1411" width="11" style="67" customWidth="1"/>
    <col min="1412" max="1412" width="10.85546875" style="67" customWidth="1"/>
    <col min="1413" max="1413" width="11" style="67" customWidth="1"/>
    <col min="1414" max="1414" width="13.28515625" style="67" customWidth="1"/>
    <col min="1415" max="1415" width="9.28515625" style="67" customWidth="1"/>
    <col min="1416" max="1416" width="7.28515625" style="67" customWidth="1"/>
    <col min="1417" max="1417" width="13.7109375" style="67" customWidth="1"/>
    <col min="1418" max="1418" width="13.28515625" style="67" customWidth="1"/>
    <col min="1419" max="1419" width="8.140625" style="67" customWidth="1"/>
    <col min="1420" max="1420" width="13.140625" style="67" customWidth="1"/>
    <col min="1421" max="1421" width="11.7109375" style="67" customWidth="1"/>
    <col min="1422" max="1422" width="11.140625" style="67" customWidth="1"/>
    <col min="1423" max="1423" width="12" style="67" customWidth="1"/>
    <col min="1424" max="1424" width="11.28515625" style="67" customWidth="1"/>
    <col min="1425" max="1425" width="13" style="67" customWidth="1"/>
    <col min="1426" max="1426" width="12.28515625" style="67" customWidth="1"/>
    <col min="1427" max="1427" width="11.85546875" style="67" customWidth="1"/>
    <col min="1428" max="1428" width="11.28515625" style="67" customWidth="1"/>
    <col min="1429" max="1429" width="13.7109375" style="67" customWidth="1"/>
    <col min="1430" max="1430" width="15.28515625" style="67" customWidth="1"/>
    <col min="1431" max="1431" width="12.85546875" style="67" customWidth="1"/>
    <col min="1432" max="1432" width="11.7109375" style="67" customWidth="1"/>
    <col min="1433" max="1433" width="12" style="67" customWidth="1"/>
    <col min="1434" max="1434" width="7.28515625" style="67" customWidth="1"/>
    <col min="1435" max="1435" width="13.28515625" style="67" customWidth="1"/>
    <col min="1436" max="1436" width="9.28515625" style="67" customWidth="1"/>
    <col min="1437" max="1437" width="13.85546875" style="67" customWidth="1"/>
    <col min="1438" max="1440" width="8.28515625" style="67" customWidth="1"/>
    <col min="1441" max="1441" width="13" style="67" customWidth="1"/>
    <col min="1442" max="1442" width="11.85546875" style="67" customWidth="1"/>
    <col min="1443" max="1443" width="14" style="67" customWidth="1"/>
    <col min="1444" max="1444" width="15.28515625" style="67" customWidth="1"/>
    <col min="1445" max="1445" width="13.28515625" style="67" customWidth="1"/>
    <col min="1446" max="1446" width="11.28515625" style="67" customWidth="1"/>
    <col min="1447" max="1447" width="13" style="67" customWidth="1"/>
    <col min="1448" max="1448" width="15.7109375" style="67" customWidth="1"/>
    <col min="1449" max="1449" width="12.7109375" style="67" customWidth="1"/>
    <col min="1450" max="1450" width="12.28515625" style="67" customWidth="1"/>
    <col min="1451" max="1451" width="14.85546875" style="67" customWidth="1"/>
    <col min="1452" max="1452" width="11.85546875" style="67" customWidth="1"/>
    <col min="1453" max="1453" width="12" style="67" customWidth="1"/>
    <col min="1454" max="1454" width="9.7109375" style="67" customWidth="1"/>
    <col min="1455" max="1455" width="12.28515625" style="67" customWidth="1"/>
    <col min="1456" max="1456" width="8.28515625" style="67" customWidth="1"/>
    <col min="1457" max="1457" width="9.7109375" style="67" customWidth="1"/>
    <col min="1458" max="1458" width="10.28515625" style="67" customWidth="1"/>
    <col min="1459" max="1459" width="10.140625" style="67" customWidth="1"/>
    <col min="1460" max="1460" width="11.140625" style="67" customWidth="1"/>
    <col min="1461" max="1461" width="9.28515625" style="67" customWidth="1"/>
    <col min="1462" max="1462" width="50" style="67" customWidth="1"/>
    <col min="1463" max="1465" width="8.28515625" style="67" customWidth="1"/>
    <col min="1466" max="1466" width="8.7109375" style="67" customWidth="1"/>
    <col min="1467" max="1467" width="11.140625" style="67" customWidth="1"/>
    <col min="1468" max="1468" width="11.85546875" style="67" customWidth="1"/>
    <col min="1469" max="1469" width="14" style="67" customWidth="1"/>
    <col min="1470" max="1470" width="8" style="67" customWidth="1"/>
    <col min="1471" max="1471" width="9.28515625" style="67" customWidth="1"/>
    <col min="1472" max="1472" width="13.7109375" style="67" customWidth="1"/>
    <col min="1473" max="1473" width="14.140625" style="67" customWidth="1"/>
    <col min="1474" max="1474" width="12.28515625" style="67" customWidth="1"/>
    <col min="1475" max="1475" width="12.7109375" style="67" customWidth="1"/>
    <col min="1476" max="1578" width="8.85546875" style="67"/>
    <col min="1579" max="1579" width="2.28515625" style="67" customWidth="1"/>
    <col min="1580" max="1580" width="7.7109375" style="67" customWidth="1"/>
    <col min="1581" max="1581" width="8.28515625" style="67" customWidth="1"/>
    <col min="1582" max="1582" width="9.85546875" style="67" customWidth="1"/>
    <col min="1583" max="1583" width="8.85546875" style="67"/>
    <col min="1584" max="1584" width="11.7109375" style="67" customWidth="1"/>
    <col min="1585" max="1585" width="14.28515625" style="67" customWidth="1"/>
    <col min="1586" max="1586" width="8.28515625" style="67" customWidth="1"/>
    <col min="1587" max="1587" width="9.28515625" style="67" customWidth="1"/>
    <col min="1588" max="1588" width="8.85546875" style="67"/>
    <col min="1589" max="1589" width="9.85546875" style="67" customWidth="1"/>
    <col min="1590" max="1590" width="11" style="67" customWidth="1"/>
    <col min="1591" max="1591" width="11.85546875" style="67" customWidth="1"/>
    <col min="1592" max="1592" width="9.28515625" style="67" customWidth="1"/>
    <col min="1593" max="1593" width="8.140625" style="67" customWidth="1"/>
    <col min="1594" max="1595" width="8.28515625" style="67" customWidth="1"/>
    <col min="1596" max="1596" width="7.28515625" style="67" customWidth="1"/>
    <col min="1597" max="1598" width="8.28515625" style="67" customWidth="1"/>
    <col min="1599" max="1599" width="9.28515625" style="67" customWidth="1"/>
    <col min="1600" max="1600" width="16.85546875" style="67" customWidth="1"/>
    <col min="1601" max="1601" width="8.28515625" style="67" customWidth="1"/>
    <col min="1602" max="1602" width="9.28515625" style="67" customWidth="1"/>
    <col min="1603" max="1603" width="8.28515625" style="67" customWidth="1"/>
    <col min="1604" max="1604" width="12.140625" style="67" customWidth="1"/>
    <col min="1605" max="1605" width="11.7109375" style="67" customWidth="1"/>
    <col min="1606" max="1606" width="8.7109375" style="67" customWidth="1"/>
    <col min="1607" max="1607" width="9" style="67" customWidth="1"/>
    <col min="1608" max="1608" width="13.28515625" style="67" customWidth="1"/>
    <col min="1609" max="1609" width="13.140625" style="67" customWidth="1"/>
    <col min="1610" max="1610" width="11.28515625" style="67" customWidth="1"/>
    <col min="1611" max="1611" width="10" style="67" customWidth="1"/>
    <col min="1612" max="1612" width="14.28515625" style="67" customWidth="1"/>
    <col min="1613" max="1613" width="7.7109375" style="67" customWidth="1"/>
    <col min="1614" max="1615" width="9.7109375" style="67" customWidth="1"/>
    <col min="1616" max="1616" width="12.140625" style="67" customWidth="1"/>
    <col min="1617" max="1617" width="13" style="67" customWidth="1"/>
    <col min="1618" max="1618" width="14.85546875" style="67" customWidth="1"/>
    <col min="1619" max="1619" width="8.7109375" style="67" customWidth="1"/>
    <col min="1620" max="1620" width="7.7109375" style="67" customWidth="1"/>
    <col min="1621" max="1621" width="10.28515625" style="67" customWidth="1"/>
    <col min="1622" max="1622" width="13.140625" style="67" customWidth="1"/>
    <col min="1623" max="1623" width="11.7109375" style="67" customWidth="1"/>
    <col min="1624" max="1624" width="12.85546875" style="67" customWidth="1"/>
    <col min="1625" max="1625" width="9.7109375" style="67" customWidth="1"/>
    <col min="1626" max="1626" width="16.28515625" style="67" customWidth="1"/>
    <col min="1627" max="1627" width="13" style="67" customWidth="1"/>
    <col min="1628" max="1628" width="12.28515625" style="67" customWidth="1"/>
    <col min="1629" max="1629" width="14.28515625" style="67" customWidth="1"/>
    <col min="1630" max="1630" width="13" style="67" customWidth="1"/>
    <col min="1631" max="1631" width="16.85546875" style="67" customWidth="1"/>
    <col min="1632" max="1632" width="16.7109375" style="67" customWidth="1"/>
    <col min="1633" max="1633" width="14.7109375" style="67" customWidth="1"/>
    <col min="1634" max="1634" width="12.28515625" style="67" customWidth="1"/>
    <col min="1635" max="1635" width="13.28515625" style="67" customWidth="1"/>
    <col min="1636" max="1636" width="9.7109375" style="67" customWidth="1"/>
    <col min="1637" max="1637" width="9.85546875" style="67" customWidth="1"/>
    <col min="1638" max="1638" width="12.28515625" style="67" customWidth="1"/>
    <col min="1639" max="1639" width="9.7109375" style="67" customWidth="1"/>
    <col min="1640" max="1640" width="8.140625" style="67" customWidth="1"/>
    <col min="1641" max="1641" width="13.7109375" style="67" customWidth="1"/>
    <col min="1642" max="1642" width="14.7109375" style="67" customWidth="1"/>
    <col min="1643" max="1643" width="10.7109375" style="67" customWidth="1"/>
    <col min="1644" max="1644" width="11" style="67" customWidth="1"/>
    <col min="1645" max="1645" width="15.28515625" style="67" customWidth="1"/>
    <col min="1646" max="1646" width="10.140625" style="67" customWidth="1"/>
    <col min="1647" max="1647" width="8.28515625" style="67" customWidth="1"/>
    <col min="1648" max="1648" width="11.85546875" style="67" customWidth="1"/>
    <col min="1649" max="1649" width="12" style="67" customWidth="1"/>
    <col min="1650" max="1650" width="17.140625" style="67" customWidth="1"/>
    <col min="1651" max="1651" width="12.7109375" style="67" customWidth="1"/>
    <col min="1652" max="1652" width="14.85546875" style="67" customWidth="1"/>
    <col min="1653" max="1653" width="10.7109375" style="67" customWidth="1"/>
    <col min="1654" max="1654" width="14.28515625" style="67" customWidth="1"/>
    <col min="1655" max="1655" width="16.85546875" style="67" customWidth="1"/>
    <col min="1656" max="1656" width="13.28515625" style="67" customWidth="1"/>
    <col min="1657" max="1657" width="10.85546875" style="67" customWidth="1"/>
    <col min="1658" max="1658" width="10.28515625" style="67" customWidth="1"/>
    <col min="1659" max="1659" width="10.140625" style="67" customWidth="1"/>
    <col min="1660" max="1660" width="13.85546875" style="67" customWidth="1"/>
    <col min="1661" max="1661" width="16.140625" style="67" customWidth="1"/>
    <col min="1662" max="1662" width="10.85546875" style="67" customWidth="1"/>
    <col min="1663" max="1663" width="10.7109375" style="67" customWidth="1"/>
    <col min="1664" max="1664" width="11.28515625" style="67" customWidth="1"/>
    <col min="1665" max="1665" width="11" style="67" customWidth="1"/>
    <col min="1666" max="1666" width="10.85546875" style="67" customWidth="1"/>
    <col min="1667" max="1667" width="11" style="67" customWidth="1"/>
    <col min="1668" max="1668" width="10.85546875" style="67" customWidth="1"/>
    <col min="1669" max="1669" width="11" style="67" customWidth="1"/>
    <col min="1670" max="1670" width="13.28515625" style="67" customWidth="1"/>
    <col min="1671" max="1671" width="9.28515625" style="67" customWidth="1"/>
    <col min="1672" max="1672" width="7.28515625" style="67" customWidth="1"/>
    <col min="1673" max="1673" width="13.7109375" style="67" customWidth="1"/>
    <col min="1674" max="1674" width="13.28515625" style="67" customWidth="1"/>
    <col min="1675" max="1675" width="8.140625" style="67" customWidth="1"/>
    <col min="1676" max="1676" width="13.140625" style="67" customWidth="1"/>
    <col min="1677" max="1677" width="11.7109375" style="67" customWidth="1"/>
    <col min="1678" max="1678" width="11.140625" style="67" customWidth="1"/>
    <col min="1679" max="1679" width="12" style="67" customWidth="1"/>
    <col min="1680" max="1680" width="11.28515625" style="67" customWidth="1"/>
    <col min="1681" max="1681" width="13" style="67" customWidth="1"/>
    <col min="1682" max="1682" width="12.28515625" style="67" customWidth="1"/>
    <col min="1683" max="1683" width="11.85546875" style="67" customWidth="1"/>
    <col min="1684" max="1684" width="11.28515625" style="67" customWidth="1"/>
    <col min="1685" max="1685" width="13.7109375" style="67" customWidth="1"/>
    <col min="1686" max="1686" width="15.28515625" style="67" customWidth="1"/>
    <col min="1687" max="1687" width="12.85546875" style="67" customWidth="1"/>
    <col min="1688" max="1688" width="11.7109375" style="67" customWidth="1"/>
    <col min="1689" max="1689" width="12" style="67" customWidth="1"/>
    <col min="1690" max="1690" width="7.28515625" style="67" customWidth="1"/>
    <col min="1691" max="1691" width="13.28515625" style="67" customWidth="1"/>
    <col min="1692" max="1692" width="9.28515625" style="67" customWidth="1"/>
    <col min="1693" max="1693" width="13.85546875" style="67" customWidth="1"/>
    <col min="1694" max="1696" width="8.28515625" style="67" customWidth="1"/>
    <col min="1697" max="1697" width="13" style="67" customWidth="1"/>
    <col min="1698" max="1698" width="11.85546875" style="67" customWidth="1"/>
    <col min="1699" max="1699" width="14" style="67" customWidth="1"/>
    <col min="1700" max="1700" width="15.28515625" style="67" customWidth="1"/>
    <col min="1701" max="1701" width="13.28515625" style="67" customWidth="1"/>
    <col min="1702" max="1702" width="11.28515625" style="67" customWidth="1"/>
    <col min="1703" max="1703" width="13" style="67" customWidth="1"/>
    <col min="1704" max="1704" width="15.7109375" style="67" customWidth="1"/>
    <col min="1705" max="1705" width="12.7109375" style="67" customWidth="1"/>
    <col min="1706" max="1706" width="12.28515625" style="67" customWidth="1"/>
    <col min="1707" max="1707" width="14.85546875" style="67" customWidth="1"/>
    <col min="1708" max="1708" width="11.85546875" style="67" customWidth="1"/>
    <col min="1709" max="1709" width="12" style="67" customWidth="1"/>
    <col min="1710" max="1710" width="9.7109375" style="67" customWidth="1"/>
    <col min="1711" max="1711" width="12.28515625" style="67" customWidth="1"/>
    <col min="1712" max="1712" width="8.28515625" style="67" customWidth="1"/>
    <col min="1713" max="1713" width="9.7109375" style="67" customWidth="1"/>
    <col min="1714" max="1714" width="10.28515625" style="67" customWidth="1"/>
    <col min="1715" max="1715" width="10.140625" style="67" customWidth="1"/>
    <col min="1716" max="1716" width="11.140625" style="67" customWidth="1"/>
    <col min="1717" max="1717" width="9.28515625" style="67" customWidth="1"/>
    <col min="1718" max="1718" width="50" style="67" customWidth="1"/>
    <col min="1719" max="1721" width="8.28515625" style="67" customWidth="1"/>
    <col min="1722" max="1722" width="8.7109375" style="67" customWidth="1"/>
    <col min="1723" max="1723" width="11.140625" style="67" customWidth="1"/>
    <col min="1724" max="1724" width="11.85546875" style="67" customWidth="1"/>
    <col min="1725" max="1725" width="14" style="67" customWidth="1"/>
    <col min="1726" max="1726" width="8" style="67" customWidth="1"/>
    <col min="1727" max="1727" width="9.28515625" style="67" customWidth="1"/>
    <col min="1728" max="1728" width="13.7109375" style="67" customWidth="1"/>
    <col min="1729" max="1729" width="14.140625" style="67" customWidth="1"/>
    <col min="1730" max="1730" width="12.28515625" style="67" customWidth="1"/>
    <col min="1731" max="1731" width="12.7109375" style="67" customWidth="1"/>
    <col min="1732" max="1834" width="8.85546875" style="67"/>
    <col min="1835" max="1835" width="2.28515625" style="67" customWidth="1"/>
    <col min="1836" max="1836" width="7.7109375" style="67" customWidth="1"/>
    <col min="1837" max="1837" width="8.28515625" style="67" customWidth="1"/>
    <col min="1838" max="1838" width="9.85546875" style="67" customWidth="1"/>
    <col min="1839" max="1839" width="8.85546875" style="67"/>
    <col min="1840" max="1840" width="11.7109375" style="67" customWidth="1"/>
    <col min="1841" max="1841" width="14.28515625" style="67" customWidth="1"/>
    <col min="1842" max="1842" width="8.28515625" style="67" customWidth="1"/>
    <col min="1843" max="1843" width="9.28515625" style="67" customWidth="1"/>
    <col min="1844" max="1844" width="8.85546875" style="67"/>
    <col min="1845" max="1845" width="9.85546875" style="67" customWidth="1"/>
    <col min="1846" max="1846" width="11" style="67" customWidth="1"/>
    <col min="1847" max="1847" width="11.85546875" style="67" customWidth="1"/>
    <col min="1848" max="1848" width="9.28515625" style="67" customWidth="1"/>
    <col min="1849" max="1849" width="8.140625" style="67" customWidth="1"/>
    <col min="1850" max="1851" width="8.28515625" style="67" customWidth="1"/>
    <col min="1852" max="1852" width="7.28515625" style="67" customWidth="1"/>
    <col min="1853" max="1854" width="8.28515625" style="67" customWidth="1"/>
    <col min="1855" max="1855" width="9.28515625" style="67" customWidth="1"/>
    <col min="1856" max="1856" width="16.85546875" style="67" customWidth="1"/>
    <col min="1857" max="1857" width="8.28515625" style="67" customWidth="1"/>
    <col min="1858" max="1858" width="9.28515625" style="67" customWidth="1"/>
    <col min="1859" max="1859" width="8.28515625" style="67" customWidth="1"/>
    <col min="1860" max="1860" width="12.140625" style="67" customWidth="1"/>
    <col min="1861" max="1861" width="11.7109375" style="67" customWidth="1"/>
    <col min="1862" max="1862" width="8.7109375" style="67" customWidth="1"/>
    <col min="1863" max="1863" width="9" style="67" customWidth="1"/>
    <col min="1864" max="1864" width="13.28515625" style="67" customWidth="1"/>
    <col min="1865" max="1865" width="13.140625" style="67" customWidth="1"/>
    <col min="1866" max="1866" width="11.28515625" style="67" customWidth="1"/>
    <col min="1867" max="1867" width="10" style="67" customWidth="1"/>
    <col min="1868" max="1868" width="14.28515625" style="67" customWidth="1"/>
    <col min="1869" max="1869" width="7.7109375" style="67" customWidth="1"/>
    <col min="1870" max="1871" width="9.7109375" style="67" customWidth="1"/>
    <col min="1872" max="1872" width="12.140625" style="67" customWidth="1"/>
    <col min="1873" max="1873" width="13" style="67" customWidth="1"/>
    <col min="1874" max="1874" width="14.85546875" style="67" customWidth="1"/>
    <col min="1875" max="1875" width="8.7109375" style="67" customWidth="1"/>
    <col min="1876" max="1876" width="7.7109375" style="67" customWidth="1"/>
    <col min="1877" max="1877" width="10.28515625" style="67" customWidth="1"/>
    <col min="1878" max="1878" width="13.140625" style="67" customWidth="1"/>
    <col min="1879" max="1879" width="11.7109375" style="67" customWidth="1"/>
    <col min="1880" max="1880" width="12.85546875" style="67" customWidth="1"/>
    <col min="1881" max="1881" width="9.7109375" style="67" customWidth="1"/>
    <col min="1882" max="1882" width="16.28515625" style="67" customWidth="1"/>
    <col min="1883" max="1883" width="13" style="67" customWidth="1"/>
    <col min="1884" max="1884" width="12.28515625" style="67" customWidth="1"/>
    <col min="1885" max="1885" width="14.28515625" style="67" customWidth="1"/>
    <col min="1886" max="1886" width="13" style="67" customWidth="1"/>
    <col min="1887" max="1887" width="16.85546875" style="67" customWidth="1"/>
    <col min="1888" max="1888" width="16.7109375" style="67" customWidth="1"/>
    <col min="1889" max="1889" width="14.7109375" style="67" customWidth="1"/>
    <col min="1890" max="1890" width="12.28515625" style="67" customWidth="1"/>
    <col min="1891" max="1891" width="13.28515625" style="67" customWidth="1"/>
    <col min="1892" max="1892" width="9.7109375" style="67" customWidth="1"/>
    <col min="1893" max="1893" width="9.85546875" style="67" customWidth="1"/>
    <col min="1894" max="1894" width="12.28515625" style="67" customWidth="1"/>
    <col min="1895" max="1895" width="9.7109375" style="67" customWidth="1"/>
    <col min="1896" max="1896" width="8.140625" style="67" customWidth="1"/>
    <col min="1897" max="1897" width="13.7109375" style="67" customWidth="1"/>
    <col min="1898" max="1898" width="14.7109375" style="67" customWidth="1"/>
    <col min="1899" max="1899" width="10.7109375" style="67" customWidth="1"/>
    <col min="1900" max="1900" width="11" style="67" customWidth="1"/>
    <col min="1901" max="1901" width="15.28515625" style="67" customWidth="1"/>
    <col min="1902" max="1902" width="10.140625" style="67" customWidth="1"/>
    <col min="1903" max="1903" width="8.28515625" style="67" customWidth="1"/>
    <col min="1904" max="1904" width="11.85546875" style="67" customWidth="1"/>
    <col min="1905" max="1905" width="12" style="67" customWidth="1"/>
    <col min="1906" max="1906" width="17.140625" style="67" customWidth="1"/>
    <col min="1907" max="1907" width="12.7109375" style="67" customWidth="1"/>
    <col min="1908" max="1908" width="14.85546875" style="67" customWidth="1"/>
    <col min="1909" max="1909" width="10.7109375" style="67" customWidth="1"/>
    <col min="1910" max="1910" width="14.28515625" style="67" customWidth="1"/>
    <col min="1911" max="1911" width="16.85546875" style="67" customWidth="1"/>
    <col min="1912" max="1912" width="13.28515625" style="67" customWidth="1"/>
    <col min="1913" max="1913" width="10.85546875" style="67" customWidth="1"/>
    <col min="1914" max="1914" width="10.28515625" style="67" customWidth="1"/>
    <col min="1915" max="1915" width="10.140625" style="67" customWidth="1"/>
    <col min="1916" max="1916" width="13.85546875" style="67" customWidth="1"/>
    <col min="1917" max="1917" width="16.140625" style="67" customWidth="1"/>
    <col min="1918" max="1918" width="10.85546875" style="67" customWidth="1"/>
    <col min="1919" max="1919" width="10.7109375" style="67" customWidth="1"/>
    <col min="1920" max="1920" width="11.28515625" style="67" customWidth="1"/>
    <col min="1921" max="1921" width="11" style="67" customWidth="1"/>
    <col min="1922" max="1922" width="10.85546875" style="67" customWidth="1"/>
    <col min="1923" max="1923" width="11" style="67" customWidth="1"/>
    <col min="1924" max="1924" width="10.85546875" style="67" customWidth="1"/>
    <col min="1925" max="1925" width="11" style="67" customWidth="1"/>
    <col min="1926" max="1926" width="13.28515625" style="67" customWidth="1"/>
    <col min="1927" max="1927" width="9.28515625" style="67" customWidth="1"/>
    <col min="1928" max="1928" width="7.28515625" style="67" customWidth="1"/>
    <col min="1929" max="1929" width="13.7109375" style="67" customWidth="1"/>
    <col min="1930" max="1930" width="13.28515625" style="67" customWidth="1"/>
    <col min="1931" max="1931" width="8.140625" style="67" customWidth="1"/>
    <col min="1932" max="1932" width="13.140625" style="67" customWidth="1"/>
    <col min="1933" max="1933" width="11.7109375" style="67" customWidth="1"/>
    <col min="1934" max="1934" width="11.140625" style="67" customWidth="1"/>
    <col min="1935" max="1935" width="12" style="67" customWidth="1"/>
    <col min="1936" max="1936" width="11.28515625" style="67" customWidth="1"/>
    <col min="1937" max="1937" width="13" style="67" customWidth="1"/>
    <col min="1938" max="1938" width="12.28515625" style="67" customWidth="1"/>
    <col min="1939" max="1939" width="11.85546875" style="67" customWidth="1"/>
    <col min="1940" max="1940" width="11.28515625" style="67" customWidth="1"/>
    <col min="1941" max="1941" width="13.7109375" style="67" customWidth="1"/>
    <col min="1942" max="1942" width="15.28515625" style="67" customWidth="1"/>
    <col min="1943" max="1943" width="12.85546875" style="67" customWidth="1"/>
    <col min="1944" max="1944" width="11.7109375" style="67" customWidth="1"/>
    <col min="1945" max="1945" width="12" style="67" customWidth="1"/>
    <col min="1946" max="1946" width="7.28515625" style="67" customWidth="1"/>
    <col min="1947" max="1947" width="13.28515625" style="67" customWidth="1"/>
    <col min="1948" max="1948" width="9.28515625" style="67" customWidth="1"/>
    <col min="1949" max="1949" width="13.85546875" style="67" customWidth="1"/>
    <col min="1950" max="1952" width="8.28515625" style="67" customWidth="1"/>
    <col min="1953" max="1953" width="13" style="67" customWidth="1"/>
    <col min="1954" max="1954" width="11.85546875" style="67" customWidth="1"/>
    <col min="1955" max="1955" width="14" style="67" customWidth="1"/>
    <col min="1956" max="1956" width="15.28515625" style="67" customWidth="1"/>
    <col min="1957" max="1957" width="13.28515625" style="67" customWidth="1"/>
    <col min="1958" max="1958" width="11.28515625" style="67" customWidth="1"/>
    <col min="1959" max="1959" width="13" style="67" customWidth="1"/>
    <col min="1960" max="1960" width="15.7109375" style="67" customWidth="1"/>
    <col min="1961" max="1961" width="12.7109375" style="67" customWidth="1"/>
    <col min="1962" max="1962" width="12.28515625" style="67" customWidth="1"/>
    <col min="1963" max="1963" width="14.85546875" style="67" customWidth="1"/>
    <col min="1964" max="1964" width="11.85546875" style="67" customWidth="1"/>
    <col min="1965" max="1965" width="12" style="67" customWidth="1"/>
    <col min="1966" max="1966" width="9.7109375" style="67" customWidth="1"/>
    <col min="1967" max="1967" width="12.28515625" style="67" customWidth="1"/>
    <col min="1968" max="1968" width="8.28515625" style="67" customWidth="1"/>
    <col min="1969" max="1969" width="9.7109375" style="67" customWidth="1"/>
    <col min="1970" max="1970" width="10.28515625" style="67" customWidth="1"/>
    <col min="1971" max="1971" width="10.140625" style="67" customWidth="1"/>
    <col min="1972" max="1972" width="11.140625" style="67" customWidth="1"/>
    <col min="1973" max="1973" width="9.28515625" style="67" customWidth="1"/>
    <col min="1974" max="1974" width="50" style="67" customWidth="1"/>
    <col min="1975" max="1977" width="8.28515625" style="67" customWidth="1"/>
    <col min="1978" max="1978" width="8.7109375" style="67" customWidth="1"/>
    <col min="1979" max="1979" width="11.140625" style="67" customWidth="1"/>
    <col min="1980" max="1980" width="11.85546875" style="67" customWidth="1"/>
    <col min="1981" max="1981" width="14" style="67" customWidth="1"/>
    <col min="1982" max="1982" width="8" style="67" customWidth="1"/>
    <col min="1983" max="1983" width="9.28515625" style="67" customWidth="1"/>
    <col min="1984" max="1984" width="13.7109375" style="67" customWidth="1"/>
    <col min="1985" max="1985" width="14.140625" style="67" customWidth="1"/>
    <col min="1986" max="1986" width="12.28515625" style="67" customWidth="1"/>
    <col min="1987" max="1987" width="12.7109375" style="67" customWidth="1"/>
    <col min="1988" max="2090" width="8.85546875" style="67"/>
    <col min="2091" max="2091" width="2.28515625" style="67" customWidth="1"/>
    <col min="2092" max="2092" width="7.7109375" style="67" customWidth="1"/>
    <col min="2093" max="2093" width="8.28515625" style="67" customWidth="1"/>
    <col min="2094" max="2094" width="9.85546875" style="67" customWidth="1"/>
    <col min="2095" max="2095" width="8.85546875" style="67"/>
    <col min="2096" max="2096" width="11.7109375" style="67" customWidth="1"/>
    <col min="2097" max="2097" width="14.28515625" style="67" customWidth="1"/>
    <col min="2098" max="2098" width="8.28515625" style="67" customWidth="1"/>
    <col min="2099" max="2099" width="9.28515625" style="67" customWidth="1"/>
    <col min="2100" max="2100" width="8.85546875" style="67"/>
    <col min="2101" max="2101" width="9.85546875" style="67" customWidth="1"/>
    <col min="2102" max="2102" width="11" style="67" customWidth="1"/>
    <col min="2103" max="2103" width="11.85546875" style="67" customWidth="1"/>
    <col min="2104" max="2104" width="9.28515625" style="67" customWidth="1"/>
    <col min="2105" max="2105" width="8.140625" style="67" customWidth="1"/>
    <col min="2106" max="2107" width="8.28515625" style="67" customWidth="1"/>
    <col min="2108" max="2108" width="7.28515625" style="67" customWidth="1"/>
    <col min="2109" max="2110" width="8.28515625" style="67" customWidth="1"/>
    <col min="2111" max="2111" width="9.28515625" style="67" customWidth="1"/>
    <col min="2112" max="2112" width="16.85546875" style="67" customWidth="1"/>
    <col min="2113" max="2113" width="8.28515625" style="67" customWidth="1"/>
    <col min="2114" max="2114" width="9.28515625" style="67" customWidth="1"/>
    <col min="2115" max="2115" width="8.28515625" style="67" customWidth="1"/>
    <col min="2116" max="2116" width="12.140625" style="67" customWidth="1"/>
    <col min="2117" max="2117" width="11.7109375" style="67" customWidth="1"/>
    <col min="2118" max="2118" width="8.7109375" style="67" customWidth="1"/>
    <col min="2119" max="2119" width="9" style="67" customWidth="1"/>
    <col min="2120" max="2120" width="13.28515625" style="67" customWidth="1"/>
    <col min="2121" max="2121" width="13.140625" style="67" customWidth="1"/>
    <col min="2122" max="2122" width="11.28515625" style="67" customWidth="1"/>
    <col min="2123" max="2123" width="10" style="67" customWidth="1"/>
    <col min="2124" max="2124" width="14.28515625" style="67" customWidth="1"/>
    <col min="2125" max="2125" width="7.7109375" style="67" customWidth="1"/>
    <col min="2126" max="2127" width="9.7109375" style="67" customWidth="1"/>
    <col min="2128" max="2128" width="12.140625" style="67" customWidth="1"/>
    <col min="2129" max="2129" width="13" style="67" customWidth="1"/>
    <col min="2130" max="2130" width="14.85546875" style="67" customWidth="1"/>
    <col min="2131" max="2131" width="8.7109375" style="67" customWidth="1"/>
    <col min="2132" max="2132" width="7.7109375" style="67" customWidth="1"/>
    <col min="2133" max="2133" width="10.28515625" style="67" customWidth="1"/>
    <col min="2134" max="2134" width="13.140625" style="67" customWidth="1"/>
    <col min="2135" max="2135" width="11.7109375" style="67" customWidth="1"/>
    <col min="2136" max="2136" width="12.85546875" style="67" customWidth="1"/>
    <col min="2137" max="2137" width="9.7109375" style="67" customWidth="1"/>
    <col min="2138" max="2138" width="16.28515625" style="67" customWidth="1"/>
    <col min="2139" max="2139" width="13" style="67" customWidth="1"/>
    <col min="2140" max="2140" width="12.28515625" style="67" customWidth="1"/>
    <col min="2141" max="2141" width="14.28515625" style="67" customWidth="1"/>
    <col min="2142" max="2142" width="13" style="67" customWidth="1"/>
    <col min="2143" max="2143" width="16.85546875" style="67" customWidth="1"/>
    <col min="2144" max="2144" width="16.7109375" style="67" customWidth="1"/>
    <col min="2145" max="2145" width="14.7109375" style="67" customWidth="1"/>
    <col min="2146" max="2146" width="12.28515625" style="67" customWidth="1"/>
    <col min="2147" max="2147" width="13.28515625" style="67" customWidth="1"/>
    <col min="2148" max="2148" width="9.7109375" style="67" customWidth="1"/>
    <col min="2149" max="2149" width="9.85546875" style="67" customWidth="1"/>
    <col min="2150" max="2150" width="12.28515625" style="67" customWidth="1"/>
    <col min="2151" max="2151" width="9.7109375" style="67" customWidth="1"/>
    <col min="2152" max="2152" width="8.140625" style="67" customWidth="1"/>
    <col min="2153" max="2153" width="13.7109375" style="67" customWidth="1"/>
    <col min="2154" max="2154" width="14.7109375" style="67" customWidth="1"/>
    <col min="2155" max="2155" width="10.7109375" style="67" customWidth="1"/>
    <col min="2156" max="2156" width="11" style="67" customWidth="1"/>
    <col min="2157" max="2157" width="15.28515625" style="67" customWidth="1"/>
    <col min="2158" max="2158" width="10.140625" style="67" customWidth="1"/>
    <col min="2159" max="2159" width="8.28515625" style="67" customWidth="1"/>
    <col min="2160" max="2160" width="11.85546875" style="67" customWidth="1"/>
    <col min="2161" max="2161" width="12" style="67" customWidth="1"/>
    <col min="2162" max="2162" width="17.140625" style="67" customWidth="1"/>
    <col min="2163" max="2163" width="12.7109375" style="67" customWidth="1"/>
    <col min="2164" max="2164" width="14.85546875" style="67" customWidth="1"/>
    <col min="2165" max="2165" width="10.7109375" style="67" customWidth="1"/>
    <col min="2166" max="2166" width="14.28515625" style="67" customWidth="1"/>
    <col min="2167" max="2167" width="16.85546875" style="67" customWidth="1"/>
    <col min="2168" max="2168" width="13.28515625" style="67" customWidth="1"/>
    <col min="2169" max="2169" width="10.85546875" style="67" customWidth="1"/>
    <col min="2170" max="2170" width="10.28515625" style="67" customWidth="1"/>
    <col min="2171" max="2171" width="10.140625" style="67" customWidth="1"/>
    <col min="2172" max="2172" width="13.85546875" style="67" customWidth="1"/>
    <col min="2173" max="2173" width="16.140625" style="67" customWidth="1"/>
    <col min="2174" max="2174" width="10.85546875" style="67" customWidth="1"/>
    <col min="2175" max="2175" width="10.7109375" style="67" customWidth="1"/>
    <col min="2176" max="2176" width="11.28515625" style="67" customWidth="1"/>
    <col min="2177" max="2177" width="11" style="67" customWidth="1"/>
    <col min="2178" max="2178" width="10.85546875" style="67" customWidth="1"/>
    <col min="2179" max="2179" width="11" style="67" customWidth="1"/>
    <col min="2180" max="2180" width="10.85546875" style="67" customWidth="1"/>
    <col min="2181" max="2181" width="11" style="67" customWidth="1"/>
    <col min="2182" max="2182" width="13.28515625" style="67" customWidth="1"/>
    <col min="2183" max="2183" width="9.28515625" style="67" customWidth="1"/>
    <col min="2184" max="2184" width="7.28515625" style="67" customWidth="1"/>
    <col min="2185" max="2185" width="13.7109375" style="67" customWidth="1"/>
    <col min="2186" max="2186" width="13.28515625" style="67" customWidth="1"/>
    <col min="2187" max="2187" width="8.140625" style="67" customWidth="1"/>
    <col min="2188" max="2188" width="13.140625" style="67" customWidth="1"/>
    <col min="2189" max="2189" width="11.7109375" style="67" customWidth="1"/>
    <col min="2190" max="2190" width="11.140625" style="67" customWidth="1"/>
    <col min="2191" max="2191" width="12" style="67" customWidth="1"/>
    <col min="2192" max="2192" width="11.28515625" style="67" customWidth="1"/>
    <col min="2193" max="2193" width="13" style="67" customWidth="1"/>
    <col min="2194" max="2194" width="12.28515625" style="67" customWidth="1"/>
    <col min="2195" max="2195" width="11.85546875" style="67" customWidth="1"/>
    <col min="2196" max="2196" width="11.28515625" style="67" customWidth="1"/>
    <col min="2197" max="2197" width="13.7109375" style="67" customWidth="1"/>
    <col min="2198" max="2198" width="15.28515625" style="67" customWidth="1"/>
    <col min="2199" max="2199" width="12.85546875" style="67" customWidth="1"/>
    <col min="2200" max="2200" width="11.7109375" style="67" customWidth="1"/>
    <col min="2201" max="2201" width="12" style="67" customWidth="1"/>
    <col min="2202" max="2202" width="7.28515625" style="67" customWidth="1"/>
    <col min="2203" max="2203" width="13.28515625" style="67" customWidth="1"/>
    <col min="2204" max="2204" width="9.28515625" style="67" customWidth="1"/>
    <col min="2205" max="2205" width="13.85546875" style="67" customWidth="1"/>
    <col min="2206" max="2208" width="8.28515625" style="67" customWidth="1"/>
    <col min="2209" max="2209" width="13" style="67" customWidth="1"/>
    <col min="2210" max="2210" width="11.85546875" style="67" customWidth="1"/>
    <col min="2211" max="2211" width="14" style="67" customWidth="1"/>
    <col min="2212" max="2212" width="15.28515625" style="67" customWidth="1"/>
    <col min="2213" max="2213" width="13.28515625" style="67" customWidth="1"/>
    <col min="2214" max="2214" width="11.28515625" style="67" customWidth="1"/>
    <col min="2215" max="2215" width="13" style="67" customWidth="1"/>
    <col min="2216" max="2216" width="15.7109375" style="67" customWidth="1"/>
    <col min="2217" max="2217" width="12.7109375" style="67" customWidth="1"/>
    <col min="2218" max="2218" width="12.28515625" style="67" customWidth="1"/>
    <col min="2219" max="2219" width="14.85546875" style="67" customWidth="1"/>
    <col min="2220" max="2220" width="11.85546875" style="67" customWidth="1"/>
    <col min="2221" max="2221" width="12" style="67" customWidth="1"/>
    <col min="2222" max="2222" width="9.7109375" style="67" customWidth="1"/>
    <col min="2223" max="2223" width="12.28515625" style="67" customWidth="1"/>
    <col min="2224" max="2224" width="8.28515625" style="67" customWidth="1"/>
    <col min="2225" max="2225" width="9.7109375" style="67" customWidth="1"/>
    <col min="2226" max="2226" width="10.28515625" style="67" customWidth="1"/>
    <col min="2227" max="2227" width="10.140625" style="67" customWidth="1"/>
    <col min="2228" max="2228" width="11.140625" style="67" customWidth="1"/>
    <col min="2229" max="2229" width="9.28515625" style="67" customWidth="1"/>
    <col min="2230" max="2230" width="50" style="67" customWidth="1"/>
    <col min="2231" max="2233" width="8.28515625" style="67" customWidth="1"/>
    <col min="2234" max="2234" width="8.7109375" style="67" customWidth="1"/>
    <col min="2235" max="2235" width="11.140625" style="67" customWidth="1"/>
    <col min="2236" max="2236" width="11.85546875" style="67" customWidth="1"/>
    <col min="2237" max="2237" width="14" style="67" customWidth="1"/>
    <col min="2238" max="2238" width="8" style="67" customWidth="1"/>
    <col min="2239" max="2239" width="9.28515625" style="67" customWidth="1"/>
    <col min="2240" max="2240" width="13.7109375" style="67" customWidth="1"/>
    <col min="2241" max="2241" width="14.140625" style="67" customWidth="1"/>
    <col min="2242" max="2242" width="12.28515625" style="67" customWidth="1"/>
    <col min="2243" max="2243" width="12.7109375" style="67" customWidth="1"/>
    <col min="2244" max="2346" width="8.85546875" style="67"/>
    <col min="2347" max="2347" width="2.28515625" style="67" customWidth="1"/>
    <col min="2348" max="2348" width="7.7109375" style="67" customWidth="1"/>
    <col min="2349" max="2349" width="8.28515625" style="67" customWidth="1"/>
    <col min="2350" max="2350" width="9.85546875" style="67" customWidth="1"/>
    <col min="2351" max="2351" width="8.85546875" style="67"/>
    <col min="2352" max="2352" width="11.7109375" style="67" customWidth="1"/>
    <col min="2353" max="2353" width="14.28515625" style="67" customWidth="1"/>
    <col min="2354" max="2354" width="8.28515625" style="67" customWidth="1"/>
    <col min="2355" max="2355" width="9.28515625" style="67" customWidth="1"/>
    <col min="2356" max="2356" width="8.85546875" style="67"/>
    <col min="2357" max="2357" width="9.85546875" style="67" customWidth="1"/>
    <col min="2358" max="2358" width="11" style="67" customWidth="1"/>
    <col min="2359" max="2359" width="11.85546875" style="67" customWidth="1"/>
    <col min="2360" max="2360" width="9.28515625" style="67" customWidth="1"/>
    <col min="2361" max="2361" width="8.140625" style="67" customWidth="1"/>
    <col min="2362" max="2363" width="8.28515625" style="67" customWidth="1"/>
    <col min="2364" max="2364" width="7.28515625" style="67" customWidth="1"/>
    <col min="2365" max="2366" width="8.28515625" style="67" customWidth="1"/>
    <col min="2367" max="2367" width="9.28515625" style="67" customWidth="1"/>
    <col min="2368" max="2368" width="16.85546875" style="67" customWidth="1"/>
    <col min="2369" max="2369" width="8.28515625" style="67" customWidth="1"/>
    <col min="2370" max="2370" width="9.28515625" style="67" customWidth="1"/>
    <col min="2371" max="2371" width="8.28515625" style="67" customWidth="1"/>
    <col min="2372" max="2372" width="12.140625" style="67" customWidth="1"/>
    <col min="2373" max="2373" width="11.7109375" style="67" customWidth="1"/>
    <col min="2374" max="2374" width="8.7109375" style="67" customWidth="1"/>
    <col min="2375" max="2375" width="9" style="67" customWidth="1"/>
    <col min="2376" max="2376" width="13.28515625" style="67" customWidth="1"/>
    <col min="2377" max="2377" width="13.140625" style="67" customWidth="1"/>
    <col min="2378" max="2378" width="11.28515625" style="67" customWidth="1"/>
    <col min="2379" max="2379" width="10" style="67" customWidth="1"/>
    <col min="2380" max="2380" width="14.28515625" style="67" customWidth="1"/>
    <col min="2381" max="2381" width="7.7109375" style="67" customWidth="1"/>
    <col min="2382" max="2383" width="9.7109375" style="67" customWidth="1"/>
    <col min="2384" max="2384" width="12.140625" style="67" customWidth="1"/>
    <col min="2385" max="2385" width="13" style="67" customWidth="1"/>
    <col min="2386" max="2386" width="14.85546875" style="67" customWidth="1"/>
    <col min="2387" max="2387" width="8.7109375" style="67" customWidth="1"/>
    <col min="2388" max="2388" width="7.7109375" style="67" customWidth="1"/>
    <col min="2389" max="2389" width="10.28515625" style="67" customWidth="1"/>
    <col min="2390" max="2390" width="13.140625" style="67" customWidth="1"/>
    <col min="2391" max="2391" width="11.7109375" style="67" customWidth="1"/>
    <col min="2392" max="2392" width="12.85546875" style="67" customWidth="1"/>
    <col min="2393" max="2393" width="9.7109375" style="67" customWidth="1"/>
    <col min="2394" max="2394" width="16.28515625" style="67" customWidth="1"/>
    <col min="2395" max="2395" width="13" style="67" customWidth="1"/>
    <col min="2396" max="2396" width="12.28515625" style="67" customWidth="1"/>
    <col min="2397" max="2397" width="14.28515625" style="67" customWidth="1"/>
    <col min="2398" max="2398" width="13" style="67" customWidth="1"/>
    <col min="2399" max="2399" width="16.85546875" style="67" customWidth="1"/>
    <col min="2400" max="2400" width="16.7109375" style="67" customWidth="1"/>
    <col min="2401" max="2401" width="14.7109375" style="67" customWidth="1"/>
    <col min="2402" max="2402" width="12.28515625" style="67" customWidth="1"/>
    <col min="2403" max="2403" width="13.28515625" style="67" customWidth="1"/>
    <col min="2404" max="2404" width="9.7109375" style="67" customWidth="1"/>
    <col min="2405" max="2405" width="9.85546875" style="67" customWidth="1"/>
    <col min="2406" max="2406" width="12.28515625" style="67" customWidth="1"/>
    <col min="2407" max="2407" width="9.7109375" style="67" customWidth="1"/>
    <col min="2408" max="2408" width="8.140625" style="67" customWidth="1"/>
    <col min="2409" max="2409" width="13.7109375" style="67" customWidth="1"/>
    <col min="2410" max="2410" width="14.7109375" style="67" customWidth="1"/>
    <col min="2411" max="2411" width="10.7109375" style="67" customWidth="1"/>
    <col min="2412" max="2412" width="11" style="67" customWidth="1"/>
    <col min="2413" max="2413" width="15.28515625" style="67" customWidth="1"/>
    <col min="2414" max="2414" width="10.140625" style="67" customWidth="1"/>
    <col min="2415" max="2415" width="8.28515625" style="67" customWidth="1"/>
    <col min="2416" max="2416" width="11.85546875" style="67" customWidth="1"/>
    <col min="2417" max="2417" width="12" style="67" customWidth="1"/>
    <col min="2418" max="2418" width="17.140625" style="67" customWidth="1"/>
    <col min="2419" max="2419" width="12.7109375" style="67" customWidth="1"/>
    <col min="2420" max="2420" width="14.85546875" style="67" customWidth="1"/>
    <col min="2421" max="2421" width="10.7109375" style="67" customWidth="1"/>
    <col min="2422" max="2422" width="14.28515625" style="67" customWidth="1"/>
    <col min="2423" max="2423" width="16.85546875" style="67" customWidth="1"/>
    <col min="2424" max="2424" width="13.28515625" style="67" customWidth="1"/>
    <col min="2425" max="2425" width="10.85546875" style="67" customWidth="1"/>
    <col min="2426" max="2426" width="10.28515625" style="67" customWidth="1"/>
    <col min="2427" max="2427" width="10.140625" style="67" customWidth="1"/>
    <col min="2428" max="2428" width="13.85546875" style="67" customWidth="1"/>
    <col min="2429" max="2429" width="16.140625" style="67" customWidth="1"/>
    <col min="2430" max="2430" width="10.85546875" style="67" customWidth="1"/>
    <col min="2431" max="2431" width="10.7109375" style="67" customWidth="1"/>
    <col min="2432" max="2432" width="11.28515625" style="67" customWidth="1"/>
    <col min="2433" max="2433" width="11" style="67" customWidth="1"/>
    <col min="2434" max="2434" width="10.85546875" style="67" customWidth="1"/>
    <col min="2435" max="2435" width="11" style="67" customWidth="1"/>
    <col min="2436" max="2436" width="10.85546875" style="67" customWidth="1"/>
    <col min="2437" max="2437" width="11" style="67" customWidth="1"/>
    <col min="2438" max="2438" width="13.28515625" style="67" customWidth="1"/>
    <col min="2439" max="2439" width="9.28515625" style="67" customWidth="1"/>
    <col min="2440" max="2440" width="7.28515625" style="67" customWidth="1"/>
    <col min="2441" max="2441" width="13.7109375" style="67" customWidth="1"/>
    <col min="2442" max="2442" width="13.28515625" style="67" customWidth="1"/>
    <col min="2443" max="2443" width="8.140625" style="67" customWidth="1"/>
    <col min="2444" max="2444" width="13.140625" style="67" customWidth="1"/>
    <col min="2445" max="2445" width="11.7109375" style="67" customWidth="1"/>
    <col min="2446" max="2446" width="11.140625" style="67" customWidth="1"/>
    <col min="2447" max="2447" width="12" style="67" customWidth="1"/>
    <col min="2448" max="2448" width="11.28515625" style="67" customWidth="1"/>
    <col min="2449" max="2449" width="13" style="67" customWidth="1"/>
    <col min="2450" max="2450" width="12.28515625" style="67" customWidth="1"/>
    <col min="2451" max="2451" width="11.85546875" style="67" customWidth="1"/>
    <col min="2452" max="2452" width="11.28515625" style="67" customWidth="1"/>
    <col min="2453" max="2453" width="13.7109375" style="67" customWidth="1"/>
    <col min="2454" max="2454" width="15.28515625" style="67" customWidth="1"/>
    <col min="2455" max="2455" width="12.85546875" style="67" customWidth="1"/>
    <col min="2456" max="2456" width="11.7109375" style="67" customWidth="1"/>
    <col min="2457" max="2457" width="12" style="67" customWidth="1"/>
    <col min="2458" max="2458" width="7.28515625" style="67" customWidth="1"/>
    <col min="2459" max="2459" width="13.28515625" style="67" customWidth="1"/>
    <col min="2460" max="2460" width="9.28515625" style="67" customWidth="1"/>
    <col min="2461" max="2461" width="13.85546875" style="67" customWidth="1"/>
    <col min="2462" max="2464" width="8.28515625" style="67" customWidth="1"/>
    <col min="2465" max="2465" width="13" style="67" customWidth="1"/>
    <col min="2466" max="2466" width="11.85546875" style="67" customWidth="1"/>
    <col min="2467" max="2467" width="14" style="67" customWidth="1"/>
    <col min="2468" max="2468" width="15.28515625" style="67" customWidth="1"/>
    <col min="2469" max="2469" width="13.28515625" style="67" customWidth="1"/>
    <col min="2470" max="2470" width="11.28515625" style="67" customWidth="1"/>
    <col min="2471" max="2471" width="13" style="67" customWidth="1"/>
    <col min="2472" max="2472" width="15.7109375" style="67" customWidth="1"/>
    <col min="2473" max="2473" width="12.7109375" style="67" customWidth="1"/>
    <col min="2474" max="2474" width="12.28515625" style="67" customWidth="1"/>
    <col min="2475" max="2475" width="14.85546875" style="67" customWidth="1"/>
    <col min="2476" max="2476" width="11.85546875" style="67" customWidth="1"/>
    <col min="2477" max="2477" width="12" style="67" customWidth="1"/>
    <col min="2478" max="2478" width="9.7109375" style="67" customWidth="1"/>
    <col min="2479" max="2479" width="12.28515625" style="67" customWidth="1"/>
    <col min="2480" max="2480" width="8.28515625" style="67" customWidth="1"/>
    <col min="2481" max="2481" width="9.7109375" style="67" customWidth="1"/>
    <col min="2482" max="2482" width="10.28515625" style="67" customWidth="1"/>
    <col min="2483" max="2483" width="10.140625" style="67" customWidth="1"/>
    <col min="2484" max="2484" width="11.140625" style="67" customWidth="1"/>
    <col min="2485" max="2485" width="9.28515625" style="67" customWidth="1"/>
    <col min="2486" max="2486" width="50" style="67" customWidth="1"/>
    <col min="2487" max="2489" width="8.28515625" style="67" customWidth="1"/>
    <col min="2490" max="2490" width="8.7109375" style="67" customWidth="1"/>
    <col min="2491" max="2491" width="11.140625" style="67" customWidth="1"/>
    <col min="2492" max="2492" width="11.85546875" style="67" customWidth="1"/>
    <col min="2493" max="2493" width="14" style="67" customWidth="1"/>
    <col min="2494" max="2494" width="8" style="67" customWidth="1"/>
    <col min="2495" max="2495" width="9.28515625" style="67" customWidth="1"/>
    <col min="2496" max="2496" width="13.7109375" style="67" customWidth="1"/>
    <col min="2497" max="2497" width="14.140625" style="67" customWidth="1"/>
    <col min="2498" max="2498" width="12.28515625" style="67" customWidth="1"/>
    <col min="2499" max="2499" width="12.7109375" style="67" customWidth="1"/>
    <col min="2500" max="2602" width="8.85546875" style="67"/>
    <col min="2603" max="2603" width="2.28515625" style="67" customWidth="1"/>
    <col min="2604" max="2604" width="7.7109375" style="67" customWidth="1"/>
    <col min="2605" max="2605" width="8.28515625" style="67" customWidth="1"/>
    <col min="2606" max="2606" width="9.85546875" style="67" customWidth="1"/>
    <col min="2607" max="2607" width="8.85546875" style="67"/>
    <col min="2608" max="2608" width="11.7109375" style="67" customWidth="1"/>
    <col min="2609" max="2609" width="14.28515625" style="67" customWidth="1"/>
    <col min="2610" max="2610" width="8.28515625" style="67" customWidth="1"/>
    <col min="2611" max="2611" width="9.28515625" style="67" customWidth="1"/>
    <col min="2612" max="2612" width="8.85546875" style="67"/>
    <col min="2613" max="2613" width="9.85546875" style="67" customWidth="1"/>
    <col min="2614" max="2614" width="11" style="67" customWidth="1"/>
    <col min="2615" max="2615" width="11.85546875" style="67" customWidth="1"/>
    <col min="2616" max="2616" width="9.28515625" style="67" customWidth="1"/>
    <col min="2617" max="2617" width="8.140625" style="67" customWidth="1"/>
    <col min="2618" max="2619" width="8.28515625" style="67" customWidth="1"/>
    <col min="2620" max="2620" width="7.28515625" style="67" customWidth="1"/>
    <col min="2621" max="2622" width="8.28515625" style="67" customWidth="1"/>
    <col min="2623" max="2623" width="9.28515625" style="67" customWidth="1"/>
    <col min="2624" max="2624" width="16.85546875" style="67" customWidth="1"/>
    <col min="2625" max="2625" width="8.28515625" style="67" customWidth="1"/>
    <col min="2626" max="2626" width="9.28515625" style="67" customWidth="1"/>
    <col min="2627" max="2627" width="8.28515625" style="67" customWidth="1"/>
    <col min="2628" max="2628" width="12.140625" style="67" customWidth="1"/>
    <col min="2629" max="2629" width="11.7109375" style="67" customWidth="1"/>
    <col min="2630" max="2630" width="8.7109375" style="67" customWidth="1"/>
    <col min="2631" max="2631" width="9" style="67" customWidth="1"/>
    <col min="2632" max="2632" width="13.28515625" style="67" customWidth="1"/>
    <col min="2633" max="2633" width="13.140625" style="67" customWidth="1"/>
    <col min="2634" max="2634" width="11.28515625" style="67" customWidth="1"/>
    <col min="2635" max="2635" width="10" style="67" customWidth="1"/>
    <col min="2636" max="2636" width="14.28515625" style="67" customWidth="1"/>
    <col min="2637" max="2637" width="7.7109375" style="67" customWidth="1"/>
    <col min="2638" max="2639" width="9.7109375" style="67" customWidth="1"/>
    <col min="2640" max="2640" width="12.140625" style="67" customWidth="1"/>
    <col min="2641" max="2641" width="13" style="67" customWidth="1"/>
    <col min="2642" max="2642" width="14.85546875" style="67" customWidth="1"/>
    <col min="2643" max="2643" width="8.7109375" style="67" customWidth="1"/>
    <col min="2644" max="2644" width="7.7109375" style="67" customWidth="1"/>
    <col min="2645" max="2645" width="10.28515625" style="67" customWidth="1"/>
    <col min="2646" max="2646" width="13.140625" style="67" customWidth="1"/>
    <col min="2647" max="2647" width="11.7109375" style="67" customWidth="1"/>
    <col min="2648" max="2648" width="12.85546875" style="67" customWidth="1"/>
    <col min="2649" max="2649" width="9.7109375" style="67" customWidth="1"/>
    <col min="2650" max="2650" width="16.28515625" style="67" customWidth="1"/>
    <col min="2651" max="2651" width="13" style="67" customWidth="1"/>
    <col min="2652" max="2652" width="12.28515625" style="67" customWidth="1"/>
    <col min="2653" max="2653" width="14.28515625" style="67" customWidth="1"/>
    <col min="2654" max="2654" width="13" style="67" customWidth="1"/>
    <col min="2655" max="2655" width="16.85546875" style="67" customWidth="1"/>
    <col min="2656" max="2656" width="16.7109375" style="67" customWidth="1"/>
    <col min="2657" max="2657" width="14.7109375" style="67" customWidth="1"/>
    <col min="2658" max="2658" width="12.28515625" style="67" customWidth="1"/>
    <col min="2659" max="2659" width="13.28515625" style="67" customWidth="1"/>
    <col min="2660" max="2660" width="9.7109375" style="67" customWidth="1"/>
    <col min="2661" max="2661" width="9.85546875" style="67" customWidth="1"/>
    <col min="2662" max="2662" width="12.28515625" style="67" customWidth="1"/>
    <col min="2663" max="2663" width="9.7109375" style="67" customWidth="1"/>
    <col min="2664" max="2664" width="8.140625" style="67" customWidth="1"/>
    <col min="2665" max="2665" width="13.7109375" style="67" customWidth="1"/>
    <col min="2666" max="2666" width="14.7109375" style="67" customWidth="1"/>
    <col min="2667" max="2667" width="10.7109375" style="67" customWidth="1"/>
    <col min="2668" max="2668" width="11" style="67" customWidth="1"/>
    <col min="2669" max="2669" width="15.28515625" style="67" customWidth="1"/>
    <col min="2670" max="2670" width="10.140625" style="67" customWidth="1"/>
    <col min="2671" max="2671" width="8.28515625" style="67" customWidth="1"/>
    <col min="2672" max="2672" width="11.85546875" style="67" customWidth="1"/>
    <col min="2673" max="2673" width="12" style="67" customWidth="1"/>
    <col min="2674" max="2674" width="17.140625" style="67" customWidth="1"/>
    <col min="2675" max="2675" width="12.7109375" style="67" customWidth="1"/>
    <col min="2676" max="2676" width="14.85546875" style="67" customWidth="1"/>
    <col min="2677" max="2677" width="10.7109375" style="67" customWidth="1"/>
    <col min="2678" max="2678" width="14.28515625" style="67" customWidth="1"/>
    <col min="2679" max="2679" width="16.85546875" style="67" customWidth="1"/>
    <col min="2680" max="2680" width="13.28515625" style="67" customWidth="1"/>
    <col min="2681" max="2681" width="10.85546875" style="67" customWidth="1"/>
    <col min="2682" max="2682" width="10.28515625" style="67" customWidth="1"/>
    <col min="2683" max="2683" width="10.140625" style="67" customWidth="1"/>
    <col min="2684" max="2684" width="13.85546875" style="67" customWidth="1"/>
    <col min="2685" max="2685" width="16.140625" style="67" customWidth="1"/>
    <col min="2686" max="2686" width="10.85546875" style="67" customWidth="1"/>
    <col min="2687" max="2687" width="10.7109375" style="67" customWidth="1"/>
    <col min="2688" max="2688" width="11.28515625" style="67" customWidth="1"/>
    <col min="2689" max="2689" width="11" style="67" customWidth="1"/>
    <col min="2690" max="2690" width="10.85546875" style="67" customWidth="1"/>
    <col min="2691" max="2691" width="11" style="67" customWidth="1"/>
    <col min="2692" max="2692" width="10.85546875" style="67" customWidth="1"/>
    <col min="2693" max="2693" width="11" style="67" customWidth="1"/>
    <col min="2694" max="2694" width="13.28515625" style="67" customWidth="1"/>
    <col min="2695" max="2695" width="9.28515625" style="67" customWidth="1"/>
    <col min="2696" max="2696" width="7.28515625" style="67" customWidth="1"/>
    <col min="2697" max="2697" width="13.7109375" style="67" customWidth="1"/>
    <col min="2698" max="2698" width="13.28515625" style="67" customWidth="1"/>
    <col min="2699" max="2699" width="8.140625" style="67" customWidth="1"/>
    <col min="2700" max="2700" width="13.140625" style="67" customWidth="1"/>
    <col min="2701" max="2701" width="11.7109375" style="67" customWidth="1"/>
    <col min="2702" max="2702" width="11.140625" style="67" customWidth="1"/>
    <col min="2703" max="2703" width="12" style="67" customWidth="1"/>
    <col min="2704" max="2704" width="11.28515625" style="67" customWidth="1"/>
    <col min="2705" max="2705" width="13" style="67" customWidth="1"/>
    <col min="2706" max="2706" width="12.28515625" style="67" customWidth="1"/>
    <col min="2707" max="2707" width="11.85546875" style="67" customWidth="1"/>
    <col min="2708" max="2708" width="11.28515625" style="67" customWidth="1"/>
    <col min="2709" max="2709" width="13.7109375" style="67" customWidth="1"/>
    <col min="2710" max="2710" width="15.28515625" style="67" customWidth="1"/>
    <col min="2711" max="2711" width="12.85546875" style="67" customWidth="1"/>
    <col min="2712" max="2712" width="11.7109375" style="67" customWidth="1"/>
    <col min="2713" max="2713" width="12" style="67" customWidth="1"/>
    <col min="2714" max="2714" width="7.28515625" style="67" customWidth="1"/>
    <col min="2715" max="2715" width="13.28515625" style="67" customWidth="1"/>
    <col min="2716" max="2716" width="9.28515625" style="67" customWidth="1"/>
    <col min="2717" max="2717" width="13.85546875" style="67" customWidth="1"/>
    <col min="2718" max="2720" width="8.28515625" style="67" customWidth="1"/>
    <col min="2721" max="2721" width="13" style="67" customWidth="1"/>
    <col min="2722" max="2722" width="11.85546875" style="67" customWidth="1"/>
    <col min="2723" max="2723" width="14" style="67" customWidth="1"/>
    <col min="2724" max="2724" width="15.28515625" style="67" customWidth="1"/>
    <col min="2725" max="2725" width="13.28515625" style="67" customWidth="1"/>
    <col min="2726" max="2726" width="11.28515625" style="67" customWidth="1"/>
    <col min="2727" max="2727" width="13" style="67" customWidth="1"/>
    <col min="2728" max="2728" width="15.7109375" style="67" customWidth="1"/>
    <col min="2729" max="2729" width="12.7109375" style="67" customWidth="1"/>
    <col min="2730" max="2730" width="12.28515625" style="67" customWidth="1"/>
    <col min="2731" max="2731" width="14.85546875" style="67" customWidth="1"/>
    <col min="2732" max="2732" width="11.85546875" style="67" customWidth="1"/>
    <col min="2733" max="2733" width="12" style="67" customWidth="1"/>
    <col min="2734" max="2734" width="9.7109375" style="67" customWidth="1"/>
    <col min="2735" max="2735" width="12.28515625" style="67" customWidth="1"/>
    <col min="2736" max="2736" width="8.28515625" style="67" customWidth="1"/>
    <col min="2737" max="2737" width="9.7109375" style="67" customWidth="1"/>
    <col min="2738" max="2738" width="10.28515625" style="67" customWidth="1"/>
    <col min="2739" max="2739" width="10.140625" style="67" customWidth="1"/>
    <col min="2740" max="2740" width="11.140625" style="67" customWidth="1"/>
    <col min="2741" max="2741" width="9.28515625" style="67" customWidth="1"/>
    <col min="2742" max="2742" width="50" style="67" customWidth="1"/>
    <col min="2743" max="2745" width="8.28515625" style="67" customWidth="1"/>
    <col min="2746" max="2746" width="8.7109375" style="67" customWidth="1"/>
    <col min="2747" max="2747" width="11.140625" style="67" customWidth="1"/>
    <col min="2748" max="2748" width="11.85546875" style="67" customWidth="1"/>
    <col min="2749" max="2749" width="14" style="67" customWidth="1"/>
    <col min="2750" max="2750" width="8" style="67" customWidth="1"/>
    <col min="2751" max="2751" width="9.28515625" style="67" customWidth="1"/>
    <col min="2752" max="2752" width="13.7109375" style="67" customWidth="1"/>
    <col min="2753" max="2753" width="14.140625" style="67" customWidth="1"/>
    <col min="2754" max="2754" width="12.28515625" style="67" customWidth="1"/>
    <col min="2755" max="2755" width="12.7109375" style="67" customWidth="1"/>
    <col min="2756" max="2858" width="8.85546875" style="67"/>
    <col min="2859" max="2859" width="2.28515625" style="67" customWidth="1"/>
    <col min="2860" max="2860" width="7.7109375" style="67" customWidth="1"/>
    <col min="2861" max="2861" width="8.28515625" style="67" customWidth="1"/>
    <col min="2862" max="2862" width="9.85546875" style="67" customWidth="1"/>
    <col min="2863" max="2863" width="8.85546875" style="67"/>
    <col min="2864" max="2864" width="11.7109375" style="67" customWidth="1"/>
    <col min="2865" max="2865" width="14.28515625" style="67" customWidth="1"/>
    <col min="2866" max="2866" width="8.28515625" style="67" customWidth="1"/>
    <col min="2867" max="2867" width="9.28515625" style="67" customWidth="1"/>
    <col min="2868" max="2868" width="8.85546875" style="67"/>
    <col min="2869" max="2869" width="9.85546875" style="67" customWidth="1"/>
    <col min="2870" max="2870" width="11" style="67" customWidth="1"/>
    <col min="2871" max="2871" width="11.85546875" style="67" customWidth="1"/>
    <col min="2872" max="2872" width="9.28515625" style="67" customWidth="1"/>
    <col min="2873" max="2873" width="8.140625" style="67" customWidth="1"/>
    <col min="2874" max="2875" width="8.28515625" style="67" customWidth="1"/>
    <col min="2876" max="2876" width="7.28515625" style="67" customWidth="1"/>
    <col min="2877" max="2878" width="8.28515625" style="67" customWidth="1"/>
    <col min="2879" max="2879" width="9.28515625" style="67" customWidth="1"/>
    <col min="2880" max="2880" width="16.85546875" style="67" customWidth="1"/>
    <col min="2881" max="2881" width="8.28515625" style="67" customWidth="1"/>
    <col min="2882" max="2882" width="9.28515625" style="67" customWidth="1"/>
    <col min="2883" max="2883" width="8.28515625" style="67" customWidth="1"/>
    <col min="2884" max="2884" width="12.140625" style="67" customWidth="1"/>
    <col min="2885" max="2885" width="11.7109375" style="67" customWidth="1"/>
    <col min="2886" max="2886" width="8.7109375" style="67" customWidth="1"/>
    <col min="2887" max="2887" width="9" style="67" customWidth="1"/>
    <col min="2888" max="2888" width="13.28515625" style="67" customWidth="1"/>
    <col min="2889" max="2889" width="13.140625" style="67" customWidth="1"/>
    <col min="2890" max="2890" width="11.28515625" style="67" customWidth="1"/>
    <col min="2891" max="2891" width="10" style="67" customWidth="1"/>
    <col min="2892" max="2892" width="14.28515625" style="67" customWidth="1"/>
    <col min="2893" max="2893" width="7.7109375" style="67" customWidth="1"/>
    <col min="2894" max="2895" width="9.7109375" style="67" customWidth="1"/>
    <col min="2896" max="2896" width="12.140625" style="67" customWidth="1"/>
    <col min="2897" max="2897" width="13" style="67" customWidth="1"/>
    <col min="2898" max="2898" width="14.85546875" style="67" customWidth="1"/>
    <col min="2899" max="2899" width="8.7109375" style="67" customWidth="1"/>
    <col min="2900" max="2900" width="7.7109375" style="67" customWidth="1"/>
    <col min="2901" max="2901" width="10.28515625" style="67" customWidth="1"/>
    <col min="2902" max="2902" width="13.140625" style="67" customWidth="1"/>
    <col min="2903" max="2903" width="11.7109375" style="67" customWidth="1"/>
    <col min="2904" max="2904" width="12.85546875" style="67" customWidth="1"/>
    <col min="2905" max="2905" width="9.7109375" style="67" customWidth="1"/>
    <col min="2906" max="2906" width="16.28515625" style="67" customWidth="1"/>
    <col min="2907" max="2907" width="13" style="67" customWidth="1"/>
    <col min="2908" max="2908" width="12.28515625" style="67" customWidth="1"/>
    <col min="2909" max="2909" width="14.28515625" style="67" customWidth="1"/>
    <col min="2910" max="2910" width="13" style="67" customWidth="1"/>
    <col min="2911" max="2911" width="16.85546875" style="67" customWidth="1"/>
    <col min="2912" max="2912" width="16.7109375" style="67" customWidth="1"/>
    <col min="2913" max="2913" width="14.7109375" style="67" customWidth="1"/>
    <col min="2914" max="2914" width="12.28515625" style="67" customWidth="1"/>
    <col min="2915" max="2915" width="13.28515625" style="67" customWidth="1"/>
    <col min="2916" max="2916" width="9.7109375" style="67" customWidth="1"/>
    <col min="2917" max="2917" width="9.85546875" style="67" customWidth="1"/>
    <col min="2918" max="2918" width="12.28515625" style="67" customWidth="1"/>
    <col min="2919" max="2919" width="9.7109375" style="67" customWidth="1"/>
    <col min="2920" max="2920" width="8.140625" style="67" customWidth="1"/>
    <col min="2921" max="2921" width="13.7109375" style="67" customWidth="1"/>
    <col min="2922" max="2922" width="14.7109375" style="67" customWidth="1"/>
    <col min="2923" max="2923" width="10.7109375" style="67" customWidth="1"/>
    <col min="2924" max="2924" width="11" style="67" customWidth="1"/>
    <col min="2925" max="2925" width="15.28515625" style="67" customWidth="1"/>
    <col min="2926" max="2926" width="10.140625" style="67" customWidth="1"/>
    <col min="2927" max="2927" width="8.28515625" style="67" customWidth="1"/>
    <col min="2928" max="2928" width="11.85546875" style="67" customWidth="1"/>
    <col min="2929" max="2929" width="12" style="67" customWidth="1"/>
    <col min="2930" max="2930" width="17.140625" style="67" customWidth="1"/>
    <col min="2931" max="2931" width="12.7109375" style="67" customWidth="1"/>
    <col min="2932" max="2932" width="14.85546875" style="67" customWidth="1"/>
    <col min="2933" max="2933" width="10.7109375" style="67" customWidth="1"/>
    <col min="2934" max="2934" width="14.28515625" style="67" customWidth="1"/>
    <col min="2935" max="2935" width="16.85546875" style="67" customWidth="1"/>
    <col min="2936" max="2936" width="13.28515625" style="67" customWidth="1"/>
    <col min="2937" max="2937" width="10.85546875" style="67" customWidth="1"/>
    <col min="2938" max="2938" width="10.28515625" style="67" customWidth="1"/>
    <col min="2939" max="2939" width="10.140625" style="67" customWidth="1"/>
    <col min="2940" max="2940" width="13.85546875" style="67" customWidth="1"/>
    <col min="2941" max="2941" width="16.140625" style="67" customWidth="1"/>
    <col min="2942" max="2942" width="10.85546875" style="67" customWidth="1"/>
    <col min="2943" max="2943" width="10.7109375" style="67" customWidth="1"/>
    <col min="2944" max="2944" width="11.28515625" style="67" customWidth="1"/>
    <col min="2945" max="2945" width="11" style="67" customWidth="1"/>
    <col min="2946" max="2946" width="10.85546875" style="67" customWidth="1"/>
    <col min="2947" max="2947" width="11" style="67" customWidth="1"/>
    <col min="2948" max="2948" width="10.85546875" style="67" customWidth="1"/>
    <col min="2949" max="2949" width="11" style="67" customWidth="1"/>
    <col min="2950" max="2950" width="13.28515625" style="67" customWidth="1"/>
    <col min="2951" max="2951" width="9.28515625" style="67" customWidth="1"/>
    <col min="2952" max="2952" width="7.28515625" style="67" customWidth="1"/>
    <col min="2953" max="2953" width="13.7109375" style="67" customWidth="1"/>
    <col min="2954" max="2954" width="13.28515625" style="67" customWidth="1"/>
    <col min="2955" max="2955" width="8.140625" style="67" customWidth="1"/>
    <col min="2956" max="2956" width="13.140625" style="67" customWidth="1"/>
    <col min="2957" max="2957" width="11.7109375" style="67" customWidth="1"/>
    <col min="2958" max="2958" width="11.140625" style="67" customWidth="1"/>
    <col min="2959" max="2959" width="12" style="67" customWidth="1"/>
    <col min="2960" max="2960" width="11.28515625" style="67" customWidth="1"/>
    <col min="2961" max="2961" width="13" style="67" customWidth="1"/>
    <col min="2962" max="2962" width="12.28515625" style="67" customWidth="1"/>
    <col min="2963" max="2963" width="11.85546875" style="67" customWidth="1"/>
    <col min="2964" max="2964" width="11.28515625" style="67" customWidth="1"/>
    <col min="2965" max="2965" width="13.7109375" style="67" customWidth="1"/>
    <col min="2966" max="2966" width="15.28515625" style="67" customWidth="1"/>
    <col min="2967" max="2967" width="12.85546875" style="67" customWidth="1"/>
    <col min="2968" max="2968" width="11.7109375" style="67" customWidth="1"/>
    <col min="2969" max="2969" width="12" style="67" customWidth="1"/>
    <col min="2970" max="2970" width="7.28515625" style="67" customWidth="1"/>
    <col min="2971" max="2971" width="13.28515625" style="67" customWidth="1"/>
    <col min="2972" max="2972" width="9.28515625" style="67" customWidth="1"/>
    <col min="2973" max="2973" width="13.85546875" style="67" customWidth="1"/>
    <col min="2974" max="2976" width="8.28515625" style="67" customWidth="1"/>
    <col min="2977" max="2977" width="13" style="67" customWidth="1"/>
    <col min="2978" max="2978" width="11.85546875" style="67" customWidth="1"/>
    <col min="2979" max="2979" width="14" style="67" customWidth="1"/>
    <col min="2980" max="2980" width="15.28515625" style="67" customWidth="1"/>
    <col min="2981" max="2981" width="13.28515625" style="67" customWidth="1"/>
    <col min="2982" max="2982" width="11.28515625" style="67" customWidth="1"/>
    <col min="2983" max="2983" width="13" style="67" customWidth="1"/>
    <col min="2984" max="2984" width="15.7109375" style="67" customWidth="1"/>
    <col min="2985" max="2985" width="12.7109375" style="67" customWidth="1"/>
    <col min="2986" max="2986" width="12.28515625" style="67" customWidth="1"/>
    <col min="2987" max="2987" width="14.85546875" style="67" customWidth="1"/>
    <col min="2988" max="2988" width="11.85546875" style="67" customWidth="1"/>
    <col min="2989" max="2989" width="12" style="67" customWidth="1"/>
    <col min="2990" max="2990" width="9.7109375" style="67" customWidth="1"/>
    <col min="2991" max="2991" width="12.28515625" style="67" customWidth="1"/>
    <col min="2992" max="2992" width="8.28515625" style="67" customWidth="1"/>
    <col min="2993" max="2993" width="9.7109375" style="67" customWidth="1"/>
    <col min="2994" max="2994" width="10.28515625" style="67" customWidth="1"/>
    <col min="2995" max="2995" width="10.140625" style="67" customWidth="1"/>
    <col min="2996" max="2996" width="11.140625" style="67" customWidth="1"/>
    <col min="2997" max="2997" width="9.28515625" style="67" customWidth="1"/>
    <col min="2998" max="2998" width="50" style="67" customWidth="1"/>
    <col min="2999" max="3001" width="8.28515625" style="67" customWidth="1"/>
    <col min="3002" max="3002" width="8.7109375" style="67" customWidth="1"/>
    <col min="3003" max="3003" width="11.140625" style="67" customWidth="1"/>
    <col min="3004" max="3004" width="11.85546875" style="67" customWidth="1"/>
    <col min="3005" max="3005" width="14" style="67" customWidth="1"/>
    <col min="3006" max="3006" width="8" style="67" customWidth="1"/>
    <col min="3007" max="3007" width="9.28515625" style="67" customWidth="1"/>
    <col min="3008" max="3008" width="13.7109375" style="67" customWidth="1"/>
    <col min="3009" max="3009" width="14.140625" style="67" customWidth="1"/>
    <col min="3010" max="3010" width="12.28515625" style="67" customWidth="1"/>
    <col min="3011" max="3011" width="12.7109375" style="67" customWidth="1"/>
    <col min="3012" max="3114" width="8.85546875" style="67"/>
    <col min="3115" max="3115" width="2.28515625" style="67" customWidth="1"/>
    <col min="3116" max="3116" width="7.7109375" style="67" customWidth="1"/>
    <col min="3117" max="3117" width="8.28515625" style="67" customWidth="1"/>
    <col min="3118" max="3118" width="9.85546875" style="67" customWidth="1"/>
    <col min="3119" max="3119" width="8.85546875" style="67"/>
    <col min="3120" max="3120" width="11.7109375" style="67" customWidth="1"/>
    <col min="3121" max="3121" width="14.28515625" style="67" customWidth="1"/>
    <col min="3122" max="3122" width="8.28515625" style="67" customWidth="1"/>
    <col min="3123" max="3123" width="9.28515625" style="67" customWidth="1"/>
    <col min="3124" max="3124" width="8.85546875" style="67"/>
    <col min="3125" max="3125" width="9.85546875" style="67" customWidth="1"/>
    <col min="3126" max="3126" width="11" style="67" customWidth="1"/>
    <col min="3127" max="3127" width="11.85546875" style="67" customWidth="1"/>
    <col min="3128" max="3128" width="9.28515625" style="67" customWidth="1"/>
    <col min="3129" max="3129" width="8.140625" style="67" customWidth="1"/>
    <col min="3130" max="3131" width="8.28515625" style="67" customWidth="1"/>
    <col min="3132" max="3132" width="7.28515625" style="67" customWidth="1"/>
    <col min="3133" max="3134" width="8.28515625" style="67" customWidth="1"/>
    <col min="3135" max="3135" width="9.28515625" style="67" customWidth="1"/>
    <col min="3136" max="3136" width="16.85546875" style="67" customWidth="1"/>
    <col min="3137" max="3137" width="8.28515625" style="67" customWidth="1"/>
    <col min="3138" max="3138" width="9.28515625" style="67" customWidth="1"/>
    <col min="3139" max="3139" width="8.28515625" style="67" customWidth="1"/>
    <col min="3140" max="3140" width="12.140625" style="67" customWidth="1"/>
    <col min="3141" max="3141" width="11.7109375" style="67" customWidth="1"/>
    <col min="3142" max="3142" width="8.7109375" style="67" customWidth="1"/>
    <col min="3143" max="3143" width="9" style="67" customWidth="1"/>
    <col min="3144" max="3144" width="13.28515625" style="67" customWidth="1"/>
    <col min="3145" max="3145" width="13.140625" style="67" customWidth="1"/>
    <col min="3146" max="3146" width="11.28515625" style="67" customWidth="1"/>
    <col min="3147" max="3147" width="10" style="67" customWidth="1"/>
    <col min="3148" max="3148" width="14.28515625" style="67" customWidth="1"/>
    <col min="3149" max="3149" width="7.7109375" style="67" customWidth="1"/>
    <col min="3150" max="3151" width="9.7109375" style="67" customWidth="1"/>
    <col min="3152" max="3152" width="12.140625" style="67" customWidth="1"/>
    <col min="3153" max="3153" width="13" style="67" customWidth="1"/>
    <col min="3154" max="3154" width="14.85546875" style="67" customWidth="1"/>
    <col min="3155" max="3155" width="8.7109375" style="67" customWidth="1"/>
    <col min="3156" max="3156" width="7.7109375" style="67" customWidth="1"/>
    <col min="3157" max="3157" width="10.28515625" style="67" customWidth="1"/>
    <col min="3158" max="3158" width="13.140625" style="67" customWidth="1"/>
    <col min="3159" max="3159" width="11.7109375" style="67" customWidth="1"/>
    <col min="3160" max="3160" width="12.85546875" style="67" customWidth="1"/>
    <col min="3161" max="3161" width="9.7109375" style="67" customWidth="1"/>
    <col min="3162" max="3162" width="16.28515625" style="67" customWidth="1"/>
    <col min="3163" max="3163" width="13" style="67" customWidth="1"/>
    <col min="3164" max="3164" width="12.28515625" style="67" customWidth="1"/>
    <col min="3165" max="3165" width="14.28515625" style="67" customWidth="1"/>
    <col min="3166" max="3166" width="13" style="67" customWidth="1"/>
    <col min="3167" max="3167" width="16.85546875" style="67" customWidth="1"/>
    <col min="3168" max="3168" width="16.7109375" style="67" customWidth="1"/>
    <col min="3169" max="3169" width="14.7109375" style="67" customWidth="1"/>
    <col min="3170" max="3170" width="12.28515625" style="67" customWidth="1"/>
    <col min="3171" max="3171" width="13.28515625" style="67" customWidth="1"/>
    <col min="3172" max="3172" width="9.7109375" style="67" customWidth="1"/>
    <col min="3173" max="3173" width="9.85546875" style="67" customWidth="1"/>
    <col min="3174" max="3174" width="12.28515625" style="67" customWidth="1"/>
    <col min="3175" max="3175" width="9.7109375" style="67" customWidth="1"/>
    <col min="3176" max="3176" width="8.140625" style="67" customWidth="1"/>
    <col min="3177" max="3177" width="13.7109375" style="67" customWidth="1"/>
    <col min="3178" max="3178" width="14.7109375" style="67" customWidth="1"/>
    <col min="3179" max="3179" width="10.7109375" style="67" customWidth="1"/>
    <col min="3180" max="3180" width="11" style="67" customWidth="1"/>
    <col min="3181" max="3181" width="15.28515625" style="67" customWidth="1"/>
    <col min="3182" max="3182" width="10.140625" style="67" customWidth="1"/>
    <col min="3183" max="3183" width="8.28515625" style="67" customWidth="1"/>
    <col min="3184" max="3184" width="11.85546875" style="67" customWidth="1"/>
    <col min="3185" max="3185" width="12" style="67" customWidth="1"/>
    <col min="3186" max="3186" width="17.140625" style="67" customWidth="1"/>
    <col min="3187" max="3187" width="12.7109375" style="67" customWidth="1"/>
    <col min="3188" max="3188" width="14.85546875" style="67" customWidth="1"/>
    <col min="3189" max="3189" width="10.7109375" style="67" customWidth="1"/>
    <col min="3190" max="3190" width="14.28515625" style="67" customWidth="1"/>
    <col min="3191" max="3191" width="16.85546875" style="67" customWidth="1"/>
    <col min="3192" max="3192" width="13.28515625" style="67" customWidth="1"/>
    <col min="3193" max="3193" width="10.85546875" style="67" customWidth="1"/>
    <col min="3194" max="3194" width="10.28515625" style="67" customWidth="1"/>
    <col min="3195" max="3195" width="10.140625" style="67" customWidth="1"/>
    <col min="3196" max="3196" width="13.85546875" style="67" customWidth="1"/>
    <col min="3197" max="3197" width="16.140625" style="67" customWidth="1"/>
    <col min="3198" max="3198" width="10.85546875" style="67" customWidth="1"/>
    <col min="3199" max="3199" width="10.7109375" style="67" customWidth="1"/>
    <col min="3200" max="3200" width="11.28515625" style="67" customWidth="1"/>
    <col min="3201" max="3201" width="11" style="67" customWidth="1"/>
    <col min="3202" max="3202" width="10.85546875" style="67" customWidth="1"/>
    <col min="3203" max="3203" width="11" style="67" customWidth="1"/>
    <col min="3204" max="3204" width="10.85546875" style="67" customWidth="1"/>
    <col min="3205" max="3205" width="11" style="67" customWidth="1"/>
    <col min="3206" max="3206" width="13.28515625" style="67" customWidth="1"/>
    <col min="3207" max="3207" width="9.28515625" style="67" customWidth="1"/>
    <col min="3208" max="3208" width="7.28515625" style="67" customWidth="1"/>
    <col min="3209" max="3209" width="13.7109375" style="67" customWidth="1"/>
    <col min="3210" max="3210" width="13.28515625" style="67" customWidth="1"/>
    <col min="3211" max="3211" width="8.140625" style="67" customWidth="1"/>
    <col min="3212" max="3212" width="13.140625" style="67" customWidth="1"/>
    <col min="3213" max="3213" width="11.7109375" style="67" customWidth="1"/>
    <col min="3214" max="3214" width="11.140625" style="67" customWidth="1"/>
    <col min="3215" max="3215" width="12" style="67" customWidth="1"/>
    <col min="3216" max="3216" width="11.28515625" style="67" customWidth="1"/>
    <col min="3217" max="3217" width="13" style="67" customWidth="1"/>
    <col min="3218" max="3218" width="12.28515625" style="67" customWidth="1"/>
    <col min="3219" max="3219" width="11.85546875" style="67" customWidth="1"/>
    <col min="3220" max="3220" width="11.28515625" style="67" customWidth="1"/>
    <col min="3221" max="3221" width="13.7109375" style="67" customWidth="1"/>
    <col min="3222" max="3222" width="15.28515625" style="67" customWidth="1"/>
    <col min="3223" max="3223" width="12.85546875" style="67" customWidth="1"/>
    <col min="3224" max="3224" width="11.7109375" style="67" customWidth="1"/>
    <col min="3225" max="3225" width="12" style="67" customWidth="1"/>
    <col min="3226" max="3226" width="7.28515625" style="67" customWidth="1"/>
    <col min="3227" max="3227" width="13.28515625" style="67" customWidth="1"/>
    <col min="3228" max="3228" width="9.28515625" style="67" customWidth="1"/>
    <col min="3229" max="3229" width="13.85546875" style="67" customWidth="1"/>
    <col min="3230" max="3232" width="8.28515625" style="67" customWidth="1"/>
    <col min="3233" max="3233" width="13" style="67" customWidth="1"/>
    <col min="3234" max="3234" width="11.85546875" style="67" customWidth="1"/>
    <col min="3235" max="3235" width="14" style="67" customWidth="1"/>
    <col min="3236" max="3236" width="15.28515625" style="67" customWidth="1"/>
    <col min="3237" max="3237" width="13.28515625" style="67" customWidth="1"/>
    <col min="3238" max="3238" width="11.28515625" style="67" customWidth="1"/>
    <col min="3239" max="3239" width="13" style="67" customWidth="1"/>
    <col min="3240" max="3240" width="15.7109375" style="67" customWidth="1"/>
    <col min="3241" max="3241" width="12.7109375" style="67" customWidth="1"/>
    <col min="3242" max="3242" width="12.28515625" style="67" customWidth="1"/>
    <col min="3243" max="3243" width="14.85546875" style="67" customWidth="1"/>
    <col min="3244" max="3244" width="11.85546875" style="67" customWidth="1"/>
    <col min="3245" max="3245" width="12" style="67" customWidth="1"/>
    <col min="3246" max="3246" width="9.7109375" style="67" customWidth="1"/>
    <col min="3247" max="3247" width="12.28515625" style="67" customWidth="1"/>
    <col min="3248" max="3248" width="8.28515625" style="67" customWidth="1"/>
    <col min="3249" max="3249" width="9.7109375" style="67" customWidth="1"/>
    <col min="3250" max="3250" width="10.28515625" style="67" customWidth="1"/>
    <col min="3251" max="3251" width="10.140625" style="67" customWidth="1"/>
    <col min="3252" max="3252" width="11.140625" style="67" customWidth="1"/>
    <col min="3253" max="3253" width="9.28515625" style="67" customWidth="1"/>
    <col min="3254" max="3254" width="50" style="67" customWidth="1"/>
    <col min="3255" max="3257" width="8.28515625" style="67" customWidth="1"/>
    <col min="3258" max="3258" width="8.7109375" style="67" customWidth="1"/>
    <col min="3259" max="3259" width="11.140625" style="67" customWidth="1"/>
    <col min="3260" max="3260" width="11.85546875" style="67" customWidth="1"/>
    <col min="3261" max="3261" width="14" style="67" customWidth="1"/>
    <col min="3262" max="3262" width="8" style="67" customWidth="1"/>
    <col min="3263" max="3263" width="9.28515625" style="67" customWidth="1"/>
    <col min="3264" max="3264" width="13.7109375" style="67" customWidth="1"/>
    <col min="3265" max="3265" width="14.140625" style="67" customWidth="1"/>
    <col min="3266" max="3266" width="12.28515625" style="67" customWidth="1"/>
    <col min="3267" max="3267" width="12.7109375" style="67" customWidth="1"/>
    <col min="3268" max="3370" width="8.85546875" style="67"/>
    <col min="3371" max="3371" width="2.28515625" style="67" customWidth="1"/>
    <col min="3372" max="3372" width="7.7109375" style="67" customWidth="1"/>
    <col min="3373" max="3373" width="8.28515625" style="67" customWidth="1"/>
    <col min="3374" max="3374" width="9.85546875" style="67" customWidth="1"/>
    <col min="3375" max="3375" width="8.85546875" style="67"/>
    <col min="3376" max="3376" width="11.7109375" style="67" customWidth="1"/>
    <col min="3377" max="3377" width="14.28515625" style="67" customWidth="1"/>
    <col min="3378" max="3378" width="8.28515625" style="67" customWidth="1"/>
    <col min="3379" max="3379" width="9.28515625" style="67" customWidth="1"/>
    <col min="3380" max="3380" width="8.85546875" style="67"/>
    <col min="3381" max="3381" width="9.85546875" style="67" customWidth="1"/>
    <col min="3382" max="3382" width="11" style="67" customWidth="1"/>
    <col min="3383" max="3383" width="11.85546875" style="67" customWidth="1"/>
    <col min="3384" max="3384" width="9.28515625" style="67" customWidth="1"/>
    <col min="3385" max="3385" width="8.140625" style="67" customWidth="1"/>
    <col min="3386" max="3387" width="8.28515625" style="67" customWidth="1"/>
    <col min="3388" max="3388" width="7.28515625" style="67" customWidth="1"/>
    <col min="3389" max="3390" width="8.28515625" style="67" customWidth="1"/>
    <col min="3391" max="3391" width="9.28515625" style="67" customWidth="1"/>
    <col min="3392" max="3392" width="16.85546875" style="67" customWidth="1"/>
    <col min="3393" max="3393" width="8.28515625" style="67" customWidth="1"/>
    <col min="3394" max="3394" width="9.28515625" style="67" customWidth="1"/>
    <col min="3395" max="3395" width="8.28515625" style="67" customWidth="1"/>
    <col min="3396" max="3396" width="12.140625" style="67" customWidth="1"/>
    <col min="3397" max="3397" width="11.7109375" style="67" customWidth="1"/>
    <col min="3398" max="3398" width="8.7109375" style="67" customWidth="1"/>
    <col min="3399" max="3399" width="9" style="67" customWidth="1"/>
    <col min="3400" max="3400" width="13.28515625" style="67" customWidth="1"/>
    <col min="3401" max="3401" width="13.140625" style="67" customWidth="1"/>
    <col min="3402" max="3402" width="11.28515625" style="67" customWidth="1"/>
    <col min="3403" max="3403" width="10" style="67" customWidth="1"/>
    <col min="3404" max="3404" width="14.28515625" style="67" customWidth="1"/>
    <col min="3405" max="3405" width="7.7109375" style="67" customWidth="1"/>
    <col min="3406" max="3407" width="9.7109375" style="67" customWidth="1"/>
    <col min="3408" max="3408" width="12.140625" style="67" customWidth="1"/>
    <col min="3409" max="3409" width="13" style="67" customWidth="1"/>
    <col min="3410" max="3410" width="14.85546875" style="67" customWidth="1"/>
    <col min="3411" max="3411" width="8.7109375" style="67" customWidth="1"/>
    <col min="3412" max="3412" width="7.7109375" style="67" customWidth="1"/>
    <col min="3413" max="3413" width="10.28515625" style="67" customWidth="1"/>
    <col min="3414" max="3414" width="13.140625" style="67" customWidth="1"/>
    <col min="3415" max="3415" width="11.7109375" style="67" customWidth="1"/>
    <col min="3416" max="3416" width="12.85546875" style="67" customWidth="1"/>
    <col min="3417" max="3417" width="9.7109375" style="67" customWidth="1"/>
    <col min="3418" max="3418" width="16.28515625" style="67" customWidth="1"/>
    <col min="3419" max="3419" width="13" style="67" customWidth="1"/>
    <col min="3420" max="3420" width="12.28515625" style="67" customWidth="1"/>
    <col min="3421" max="3421" width="14.28515625" style="67" customWidth="1"/>
    <col min="3422" max="3422" width="13" style="67" customWidth="1"/>
    <col min="3423" max="3423" width="16.85546875" style="67" customWidth="1"/>
    <col min="3424" max="3424" width="16.7109375" style="67" customWidth="1"/>
    <col min="3425" max="3425" width="14.7109375" style="67" customWidth="1"/>
    <col min="3426" max="3426" width="12.28515625" style="67" customWidth="1"/>
    <col min="3427" max="3427" width="13.28515625" style="67" customWidth="1"/>
    <col min="3428" max="3428" width="9.7109375" style="67" customWidth="1"/>
    <col min="3429" max="3429" width="9.85546875" style="67" customWidth="1"/>
    <col min="3430" max="3430" width="12.28515625" style="67" customWidth="1"/>
    <col min="3431" max="3431" width="9.7109375" style="67" customWidth="1"/>
    <col min="3432" max="3432" width="8.140625" style="67" customWidth="1"/>
    <col min="3433" max="3433" width="13.7109375" style="67" customWidth="1"/>
    <col min="3434" max="3434" width="14.7109375" style="67" customWidth="1"/>
    <col min="3435" max="3435" width="10.7109375" style="67" customWidth="1"/>
    <col min="3436" max="3436" width="11" style="67" customWidth="1"/>
    <col min="3437" max="3437" width="15.28515625" style="67" customWidth="1"/>
    <col min="3438" max="3438" width="10.140625" style="67" customWidth="1"/>
    <col min="3439" max="3439" width="8.28515625" style="67" customWidth="1"/>
    <col min="3440" max="3440" width="11.85546875" style="67" customWidth="1"/>
    <col min="3441" max="3441" width="12" style="67" customWidth="1"/>
    <col min="3442" max="3442" width="17.140625" style="67" customWidth="1"/>
    <col min="3443" max="3443" width="12.7109375" style="67" customWidth="1"/>
    <col min="3444" max="3444" width="14.85546875" style="67" customWidth="1"/>
    <col min="3445" max="3445" width="10.7109375" style="67" customWidth="1"/>
    <col min="3446" max="3446" width="14.28515625" style="67" customWidth="1"/>
    <col min="3447" max="3447" width="16.85546875" style="67" customWidth="1"/>
    <col min="3448" max="3448" width="13.28515625" style="67" customWidth="1"/>
    <col min="3449" max="3449" width="10.85546875" style="67" customWidth="1"/>
    <col min="3450" max="3450" width="10.28515625" style="67" customWidth="1"/>
    <col min="3451" max="3451" width="10.140625" style="67" customWidth="1"/>
    <col min="3452" max="3452" width="13.85546875" style="67" customWidth="1"/>
    <col min="3453" max="3453" width="16.140625" style="67" customWidth="1"/>
    <col min="3454" max="3454" width="10.85546875" style="67" customWidth="1"/>
    <col min="3455" max="3455" width="10.7109375" style="67" customWidth="1"/>
    <col min="3456" max="3456" width="11.28515625" style="67" customWidth="1"/>
    <col min="3457" max="3457" width="11" style="67" customWidth="1"/>
    <col min="3458" max="3458" width="10.85546875" style="67" customWidth="1"/>
    <col min="3459" max="3459" width="11" style="67" customWidth="1"/>
    <col min="3460" max="3460" width="10.85546875" style="67" customWidth="1"/>
    <col min="3461" max="3461" width="11" style="67" customWidth="1"/>
    <col min="3462" max="3462" width="13.28515625" style="67" customWidth="1"/>
    <col min="3463" max="3463" width="9.28515625" style="67" customWidth="1"/>
    <col min="3464" max="3464" width="7.28515625" style="67" customWidth="1"/>
    <col min="3465" max="3465" width="13.7109375" style="67" customWidth="1"/>
    <col min="3466" max="3466" width="13.28515625" style="67" customWidth="1"/>
    <col min="3467" max="3467" width="8.140625" style="67" customWidth="1"/>
    <col min="3468" max="3468" width="13.140625" style="67" customWidth="1"/>
    <col min="3469" max="3469" width="11.7109375" style="67" customWidth="1"/>
    <col min="3470" max="3470" width="11.140625" style="67" customWidth="1"/>
    <col min="3471" max="3471" width="12" style="67" customWidth="1"/>
    <col min="3472" max="3472" width="11.28515625" style="67" customWidth="1"/>
    <col min="3473" max="3473" width="13" style="67" customWidth="1"/>
    <col min="3474" max="3474" width="12.28515625" style="67" customWidth="1"/>
    <col min="3475" max="3475" width="11.85546875" style="67" customWidth="1"/>
    <col min="3476" max="3476" width="11.28515625" style="67" customWidth="1"/>
    <col min="3477" max="3477" width="13.7109375" style="67" customWidth="1"/>
    <col min="3478" max="3478" width="15.28515625" style="67" customWidth="1"/>
    <col min="3479" max="3479" width="12.85546875" style="67" customWidth="1"/>
    <col min="3480" max="3480" width="11.7109375" style="67" customWidth="1"/>
    <col min="3481" max="3481" width="12" style="67" customWidth="1"/>
    <col min="3482" max="3482" width="7.28515625" style="67" customWidth="1"/>
    <col min="3483" max="3483" width="13.28515625" style="67" customWidth="1"/>
    <col min="3484" max="3484" width="9.28515625" style="67" customWidth="1"/>
    <col min="3485" max="3485" width="13.85546875" style="67" customWidth="1"/>
    <col min="3486" max="3488" width="8.28515625" style="67" customWidth="1"/>
    <col min="3489" max="3489" width="13" style="67" customWidth="1"/>
    <col min="3490" max="3490" width="11.85546875" style="67" customWidth="1"/>
    <col min="3491" max="3491" width="14" style="67" customWidth="1"/>
    <col min="3492" max="3492" width="15.28515625" style="67" customWidth="1"/>
    <col min="3493" max="3493" width="13.28515625" style="67" customWidth="1"/>
    <col min="3494" max="3494" width="11.28515625" style="67" customWidth="1"/>
    <col min="3495" max="3495" width="13" style="67" customWidth="1"/>
    <col min="3496" max="3496" width="15.7109375" style="67" customWidth="1"/>
    <col min="3497" max="3497" width="12.7109375" style="67" customWidth="1"/>
    <col min="3498" max="3498" width="12.28515625" style="67" customWidth="1"/>
    <col min="3499" max="3499" width="14.85546875" style="67" customWidth="1"/>
    <col min="3500" max="3500" width="11.85546875" style="67" customWidth="1"/>
    <col min="3501" max="3501" width="12" style="67" customWidth="1"/>
    <col min="3502" max="3502" width="9.7109375" style="67" customWidth="1"/>
    <col min="3503" max="3503" width="12.28515625" style="67" customWidth="1"/>
    <col min="3504" max="3504" width="8.28515625" style="67" customWidth="1"/>
    <col min="3505" max="3505" width="9.7109375" style="67" customWidth="1"/>
    <col min="3506" max="3506" width="10.28515625" style="67" customWidth="1"/>
    <col min="3507" max="3507" width="10.140625" style="67" customWidth="1"/>
    <col min="3508" max="3508" width="11.140625" style="67" customWidth="1"/>
    <col min="3509" max="3509" width="9.28515625" style="67" customWidth="1"/>
    <col min="3510" max="3510" width="50" style="67" customWidth="1"/>
    <col min="3511" max="3513" width="8.28515625" style="67" customWidth="1"/>
    <col min="3514" max="3514" width="8.7109375" style="67" customWidth="1"/>
    <col min="3515" max="3515" width="11.140625" style="67" customWidth="1"/>
    <col min="3516" max="3516" width="11.85546875" style="67" customWidth="1"/>
    <col min="3517" max="3517" width="14" style="67" customWidth="1"/>
    <col min="3518" max="3518" width="8" style="67" customWidth="1"/>
    <col min="3519" max="3519" width="9.28515625" style="67" customWidth="1"/>
    <col min="3520" max="3520" width="13.7109375" style="67" customWidth="1"/>
    <col min="3521" max="3521" width="14.140625" style="67" customWidth="1"/>
    <col min="3522" max="3522" width="12.28515625" style="67" customWidth="1"/>
    <col min="3523" max="3523" width="12.7109375" style="67" customWidth="1"/>
    <col min="3524" max="3626" width="8.85546875" style="67"/>
    <col min="3627" max="3627" width="2.28515625" style="67" customWidth="1"/>
    <col min="3628" max="3628" width="7.7109375" style="67" customWidth="1"/>
    <col min="3629" max="3629" width="8.28515625" style="67" customWidth="1"/>
    <col min="3630" max="3630" width="9.85546875" style="67" customWidth="1"/>
    <col min="3631" max="3631" width="8.85546875" style="67"/>
    <col min="3632" max="3632" width="11.7109375" style="67" customWidth="1"/>
    <col min="3633" max="3633" width="14.28515625" style="67" customWidth="1"/>
    <col min="3634" max="3634" width="8.28515625" style="67" customWidth="1"/>
    <col min="3635" max="3635" width="9.28515625" style="67" customWidth="1"/>
    <col min="3636" max="3636" width="8.85546875" style="67"/>
    <col min="3637" max="3637" width="9.85546875" style="67" customWidth="1"/>
    <col min="3638" max="3638" width="11" style="67" customWidth="1"/>
    <col min="3639" max="3639" width="11.85546875" style="67" customWidth="1"/>
    <col min="3640" max="3640" width="9.28515625" style="67" customWidth="1"/>
    <col min="3641" max="3641" width="8.140625" style="67" customWidth="1"/>
    <col min="3642" max="3643" width="8.28515625" style="67" customWidth="1"/>
    <col min="3644" max="3644" width="7.28515625" style="67" customWidth="1"/>
    <col min="3645" max="3646" width="8.28515625" style="67" customWidth="1"/>
    <col min="3647" max="3647" width="9.28515625" style="67" customWidth="1"/>
    <col min="3648" max="3648" width="16.85546875" style="67" customWidth="1"/>
    <col min="3649" max="3649" width="8.28515625" style="67" customWidth="1"/>
    <col min="3650" max="3650" width="9.28515625" style="67" customWidth="1"/>
    <col min="3651" max="3651" width="8.28515625" style="67" customWidth="1"/>
    <col min="3652" max="3652" width="12.140625" style="67" customWidth="1"/>
    <col min="3653" max="3653" width="11.7109375" style="67" customWidth="1"/>
    <col min="3654" max="3654" width="8.7109375" style="67" customWidth="1"/>
    <col min="3655" max="3655" width="9" style="67" customWidth="1"/>
    <col min="3656" max="3656" width="13.28515625" style="67" customWidth="1"/>
    <col min="3657" max="3657" width="13.140625" style="67" customWidth="1"/>
    <col min="3658" max="3658" width="11.28515625" style="67" customWidth="1"/>
    <col min="3659" max="3659" width="10" style="67" customWidth="1"/>
    <col min="3660" max="3660" width="14.28515625" style="67" customWidth="1"/>
    <col min="3661" max="3661" width="7.7109375" style="67" customWidth="1"/>
    <col min="3662" max="3663" width="9.7109375" style="67" customWidth="1"/>
    <col min="3664" max="3664" width="12.140625" style="67" customWidth="1"/>
    <col min="3665" max="3665" width="13" style="67" customWidth="1"/>
    <col min="3666" max="3666" width="14.85546875" style="67" customWidth="1"/>
    <col min="3667" max="3667" width="8.7109375" style="67" customWidth="1"/>
    <col min="3668" max="3668" width="7.7109375" style="67" customWidth="1"/>
    <col min="3669" max="3669" width="10.28515625" style="67" customWidth="1"/>
    <col min="3670" max="3670" width="13.140625" style="67" customWidth="1"/>
    <col min="3671" max="3671" width="11.7109375" style="67" customWidth="1"/>
    <col min="3672" max="3672" width="12.85546875" style="67" customWidth="1"/>
    <col min="3673" max="3673" width="9.7109375" style="67" customWidth="1"/>
    <col min="3674" max="3674" width="16.28515625" style="67" customWidth="1"/>
    <col min="3675" max="3675" width="13" style="67" customWidth="1"/>
    <col min="3676" max="3676" width="12.28515625" style="67" customWidth="1"/>
    <col min="3677" max="3677" width="14.28515625" style="67" customWidth="1"/>
    <col min="3678" max="3678" width="13" style="67" customWidth="1"/>
    <col min="3679" max="3679" width="16.85546875" style="67" customWidth="1"/>
    <col min="3680" max="3680" width="16.7109375" style="67" customWidth="1"/>
    <col min="3681" max="3681" width="14.7109375" style="67" customWidth="1"/>
    <col min="3682" max="3682" width="12.28515625" style="67" customWidth="1"/>
    <col min="3683" max="3683" width="13.28515625" style="67" customWidth="1"/>
    <col min="3684" max="3684" width="9.7109375" style="67" customWidth="1"/>
    <col min="3685" max="3685" width="9.85546875" style="67" customWidth="1"/>
    <col min="3686" max="3686" width="12.28515625" style="67" customWidth="1"/>
    <col min="3687" max="3687" width="9.7109375" style="67" customWidth="1"/>
    <col min="3688" max="3688" width="8.140625" style="67" customWidth="1"/>
    <col min="3689" max="3689" width="13.7109375" style="67" customWidth="1"/>
    <col min="3690" max="3690" width="14.7109375" style="67" customWidth="1"/>
    <col min="3691" max="3691" width="10.7109375" style="67" customWidth="1"/>
    <col min="3692" max="3692" width="11" style="67" customWidth="1"/>
    <col min="3693" max="3693" width="15.28515625" style="67" customWidth="1"/>
    <col min="3694" max="3694" width="10.140625" style="67" customWidth="1"/>
    <col min="3695" max="3695" width="8.28515625" style="67" customWidth="1"/>
    <col min="3696" max="3696" width="11.85546875" style="67" customWidth="1"/>
    <col min="3697" max="3697" width="12" style="67" customWidth="1"/>
    <col min="3698" max="3698" width="17.140625" style="67" customWidth="1"/>
    <col min="3699" max="3699" width="12.7109375" style="67" customWidth="1"/>
    <col min="3700" max="3700" width="14.85546875" style="67" customWidth="1"/>
    <col min="3701" max="3701" width="10.7109375" style="67" customWidth="1"/>
    <col min="3702" max="3702" width="14.28515625" style="67" customWidth="1"/>
    <col min="3703" max="3703" width="16.85546875" style="67" customWidth="1"/>
    <col min="3704" max="3704" width="13.28515625" style="67" customWidth="1"/>
    <col min="3705" max="3705" width="10.85546875" style="67" customWidth="1"/>
    <col min="3706" max="3706" width="10.28515625" style="67" customWidth="1"/>
    <col min="3707" max="3707" width="10.140625" style="67" customWidth="1"/>
    <col min="3708" max="3708" width="13.85546875" style="67" customWidth="1"/>
    <col min="3709" max="3709" width="16.140625" style="67" customWidth="1"/>
    <col min="3710" max="3710" width="10.85546875" style="67" customWidth="1"/>
    <col min="3711" max="3711" width="10.7109375" style="67" customWidth="1"/>
    <col min="3712" max="3712" width="11.28515625" style="67" customWidth="1"/>
    <col min="3713" max="3713" width="11" style="67" customWidth="1"/>
    <col min="3714" max="3714" width="10.85546875" style="67" customWidth="1"/>
    <col min="3715" max="3715" width="11" style="67" customWidth="1"/>
    <col min="3716" max="3716" width="10.85546875" style="67" customWidth="1"/>
    <col min="3717" max="3717" width="11" style="67" customWidth="1"/>
    <col min="3718" max="3718" width="13.28515625" style="67" customWidth="1"/>
    <col min="3719" max="3719" width="9.28515625" style="67" customWidth="1"/>
    <col min="3720" max="3720" width="7.28515625" style="67" customWidth="1"/>
    <col min="3721" max="3721" width="13.7109375" style="67" customWidth="1"/>
    <col min="3722" max="3722" width="13.28515625" style="67" customWidth="1"/>
    <col min="3723" max="3723" width="8.140625" style="67" customWidth="1"/>
    <col min="3724" max="3724" width="13.140625" style="67" customWidth="1"/>
    <col min="3725" max="3725" width="11.7109375" style="67" customWidth="1"/>
    <col min="3726" max="3726" width="11.140625" style="67" customWidth="1"/>
    <col min="3727" max="3727" width="12" style="67" customWidth="1"/>
    <col min="3728" max="3728" width="11.28515625" style="67" customWidth="1"/>
    <col min="3729" max="3729" width="13" style="67" customWidth="1"/>
    <col min="3730" max="3730" width="12.28515625" style="67" customWidth="1"/>
    <col min="3731" max="3731" width="11.85546875" style="67" customWidth="1"/>
    <col min="3732" max="3732" width="11.28515625" style="67" customWidth="1"/>
    <col min="3733" max="3733" width="13.7109375" style="67" customWidth="1"/>
    <col min="3734" max="3734" width="15.28515625" style="67" customWidth="1"/>
    <col min="3735" max="3735" width="12.85546875" style="67" customWidth="1"/>
    <col min="3736" max="3736" width="11.7109375" style="67" customWidth="1"/>
    <col min="3737" max="3737" width="12" style="67" customWidth="1"/>
    <col min="3738" max="3738" width="7.28515625" style="67" customWidth="1"/>
    <col min="3739" max="3739" width="13.28515625" style="67" customWidth="1"/>
    <col min="3740" max="3740" width="9.28515625" style="67" customWidth="1"/>
    <col min="3741" max="3741" width="13.85546875" style="67" customWidth="1"/>
    <col min="3742" max="3744" width="8.28515625" style="67" customWidth="1"/>
    <col min="3745" max="3745" width="13" style="67" customWidth="1"/>
    <col min="3746" max="3746" width="11.85546875" style="67" customWidth="1"/>
    <col min="3747" max="3747" width="14" style="67" customWidth="1"/>
    <col min="3748" max="3748" width="15.28515625" style="67" customWidth="1"/>
    <col min="3749" max="3749" width="13.28515625" style="67" customWidth="1"/>
    <col min="3750" max="3750" width="11.28515625" style="67" customWidth="1"/>
    <col min="3751" max="3751" width="13" style="67" customWidth="1"/>
    <col min="3752" max="3752" width="15.7109375" style="67" customWidth="1"/>
    <col min="3753" max="3753" width="12.7109375" style="67" customWidth="1"/>
    <col min="3754" max="3754" width="12.28515625" style="67" customWidth="1"/>
    <col min="3755" max="3755" width="14.85546875" style="67" customWidth="1"/>
    <col min="3756" max="3756" width="11.85546875" style="67" customWidth="1"/>
    <col min="3757" max="3757" width="12" style="67" customWidth="1"/>
    <col min="3758" max="3758" width="9.7109375" style="67" customWidth="1"/>
    <col min="3759" max="3759" width="12.28515625" style="67" customWidth="1"/>
    <col min="3760" max="3760" width="8.28515625" style="67" customWidth="1"/>
    <col min="3761" max="3761" width="9.7109375" style="67" customWidth="1"/>
    <col min="3762" max="3762" width="10.28515625" style="67" customWidth="1"/>
    <col min="3763" max="3763" width="10.140625" style="67" customWidth="1"/>
    <col min="3764" max="3764" width="11.140625" style="67" customWidth="1"/>
    <col min="3765" max="3765" width="9.28515625" style="67" customWidth="1"/>
    <col min="3766" max="3766" width="50" style="67" customWidth="1"/>
    <col min="3767" max="3769" width="8.28515625" style="67" customWidth="1"/>
    <col min="3770" max="3770" width="8.7109375" style="67" customWidth="1"/>
    <col min="3771" max="3771" width="11.140625" style="67" customWidth="1"/>
    <col min="3772" max="3772" width="11.85546875" style="67" customWidth="1"/>
    <col min="3773" max="3773" width="14" style="67" customWidth="1"/>
    <col min="3774" max="3774" width="8" style="67" customWidth="1"/>
    <col min="3775" max="3775" width="9.28515625" style="67" customWidth="1"/>
    <col min="3776" max="3776" width="13.7109375" style="67" customWidth="1"/>
    <col min="3777" max="3777" width="14.140625" style="67" customWidth="1"/>
    <col min="3778" max="3778" width="12.28515625" style="67" customWidth="1"/>
    <col min="3779" max="3779" width="12.7109375" style="67" customWidth="1"/>
    <col min="3780" max="3882" width="8.85546875" style="67"/>
    <col min="3883" max="3883" width="2.28515625" style="67" customWidth="1"/>
    <col min="3884" max="3884" width="7.7109375" style="67" customWidth="1"/>
    <col min="3885" max="3885" width="8.28515625" style="67" customWidth="1"/>
    <col min="3886" max="3886" width="9.85546875" style="67" customWidth="1"/>
    <col min="3887" max="3887" width="8.85546875" style="67"/>
    <col min="3888" max="3888" width="11.7109375" style="67" customWidth="1"/>
    <col min="3889" max="3889" width="14.28515625" style="67" customWidth="1"/>
    <col min="3890" max="3890" width="8.28515625" style="67" customWidth="1"/>
    <col min="3891" max="3891" width="9.28515625" style="67" customWidth="1"/>
    <col min="3892" max="3892" width="8.85546875" style="67"/>
    <col min="3893" max="3893" width="9.85546875" style="67" customWidth="1"/>
    <col min="3894" max="3894" width="11" style="67" customWidth="1"/>
    <col min="3895" max="3895" width="11.85546875" style="67" customWidth="1"/>
    <col min="3896" max="3896" width="9.28515625" style="67" customWidth="1"/>
    <col min="3897" max="3897" width="8.140625" style="67" customWidth="1"/>
    <col min="3898" max="3899" width="8.28515625" style="67" customWidth="1"/>
    <col min="3900" max="3900" width="7.28515625" style="67" customWidth="1"/>
    <col min="3901" max="3902" width="8.28515625" style="67" customWidth="1"/>
    <col min="3903" max="3903" width="9.28515625" style="67" customWidth="1"/>
    <col min="3904" max="3904" width="16.85546875" style="67" customWidth="1"/>
    <col min="3905" max="3905" width="8.28515625" style="67" customWidth="1"/>
    <col min="3906" max="3906" width="9.28515625" style="67" customWidth="1"/>
    <col min="3907" max="3907" width="8.28515625" style="67" customWidth="1"/>
    <col min="3908" max="3908" width="12.140625" style="67" customWidth="1"/>
    <col min="3909" max="3909" width="11.7109375" style="67" customWidth="1"/>
    <col min="3910" max="3910" width="8.7109375" style="67" customWidth="1"/>
    <col min="3911" max="3911" width="9" style="67" customWidth="1"/>
    <col min="3912" max="3912" width="13.28515625" style="67" customWidth="1"/>
    <col min="3913" max="3913" width="13.140625" style="67" customWidth="1"/>
    <col min="3914" max="3914" width="11.28515625" style="67" customWidth="1"/>
    <col min="3915" max="3915" width="10" style="67" customWidth="1"/>
    <col min="3916" max="3916" width="14.28515625" style="67" customWidth="1"/>
    <col min="3917" max="3917" width="7.7109375" style="67" customWidth="1"/>
    <col min="3918" max="3919" width="9.7109375" style="67" customWidth="1"/>
    <col min="3920" max="3920" width="12.140625" style="67" customWidth="1"/>
    <col min="3921" max="3921" width="13" style="67" customWidth="1"/>
    <col min="3922" max="3922" width="14.85546875" style="67" customWidth="1"/>
    <col min="3923" max="3923" width="8.7109375" style="67" customWidth="1"/>
    <col min="3924" max="3924" width="7.7109375" style="67" customWidth="1"/>
    <col min="3925" max="3925" width="10.28515625" style="67" customWidth="1"/>
    <col min="3926" max="3926" width="13.140625" style="67" customWidth="1"/>
    <col min="3927" max="3927" width="11.7109375" style="67" customWidth="1"/>
    <col min="3928" max="3928" width="12.85546875" style="67" customWidth="1"/>
    <col min="3929" max="3929" width="9.7109375" style="67" customWidth="1"/>
    <col min="3930" max="3930" width="16.28515625" style="67" customWidth="1"/>
    <col min="3931" max="3931" width="13" style="67" customWidth="1"/>
    <col min="3932" max="3932" width="12.28515625" style="67" customWidth="1"/>
    <col min="3933" max="3933" width="14.28515625" style="67" customWidth="1"/>
    <col min="3934" max="3934" width="13" style="67" customWidth="1"/>
    <col min="3935" max="3935" width="16.85546875" style="67" customWidth="1"/>
    <col min="3936" max="3936" width="16.7109375" style="67" customWidth="1"/>
    <col min="3937" max="3937" width="14.7109375" style="67" customWidth="1"/>
    <col min="3938" max="3938" width="12.28515625" style="67" customWidth="1"/>
    <col min="3939" max="3939" width="13.28515625" style="67" customWidth="1"/>
    <col min="3940" max="3940" width="9.7109375" style="67" customWidth="1"/>
    <col min="3941" max="3941" width="9.85546875" style="67" customWidth="1"/>
    <col min="3942" max="3942" width="12.28515625" style="67" customWidth="1"/>
    <col min="3943" max="3943" width="9.7109375" style="67" customWidth="1"/>
    <col min="3944" max="3944" width="8.140625" style="67" customWidth="1"/>
    <col min="3945" max="3945" width="13.7109375" style="67" customWidth="1"/>
    <col min="3946" max="3946" width="14.7109375" style="67" customWidth="1"/>
    <col min="3947" max="3947" width="10.7109375" style="67" customWidth="1"/>
    <col min="3948" max="3948" width="11" style="67" customWidth="1"/>
    <col min="3949" max="3949" width="15.28515625" style="67" customWidth="1"/>
    <col min="3950" max="3950" width="10.140625" style="67" customWidth="1"/>
    <col min="3951" max="3951" width="8.28515625" style="67" customWidth="1"/>
    <col min="3952" max="3952" width="11.85546875" style="67" customWidth="1"/>
    <col min="3953" max="3953" width="12" style="67" customWidth="1"/>
    <col min="3954" max="3954" width="17.140625" style="67" customWidth="1"/>
    <col min="3955" max="3955" width="12.7109375" style="67" customWidth="1"/>
    <col min="3956" max="3956" width="14.85546875" style="67" customWidth="1"/>
    <col min="3957" max="3957" width="10.7109375" style="67" customWidth="1"/>
    <col min="3958" max="3958" width="14.28515625" style="67" customWidth="1"/>
    <col min="3959" max="3959" width="16.85546875" style="67" customWidth="1"/>
    <col min="3960" max="3960" width="13.28515625" style="67" customWidth="1"/>
    <col min="3961" max="3961" width="10.85546875" style="67" customWidth="1"/>
    <col min="3962" max="3962" width="10.28515625" style="67" customWidth="1"/>
    <col min="3963" max="3963" width="10.140625" style="67" customWidth="1"/>
    <col min="3964" max="3964" width="13.85546875" style="67" customWidth="1"/>
    <col min="3965" max="3965" width="16.140625" style="67" customWidth="1"/>
    <col min="3966" max="3966" width="10.85546875" style="67" customWidth="1"/>
    <col min="3967" max="3967" width="10.7109375" style="67" customWidth="1"/>
    <col min="3968" max="3968" width="11.28515625" style="67" customWidth="1"/>
    <col min="3969" max="3969" width="11" style="67" customWidth="1"/>
    <col min="3970" max="3970" width="10.85546875" style="67" customWidth="1"/>
    <col min="3971" max="3971" width="11" style="67" customWidth="1"/>
    <col min="3972" max="3972" width="10.85546875" style="67" customWidth="1"/>
    <col min="3973" max="3973" width="11" style="67" customWidth="1"/>
    <col min="3974" max="3974" width="13.28515625" style="67" customWidth="1"/>
    <col min="3975" max="3975" width="9.28515625" style="67" customWidth="1"/>
    <col min="3976" max="3976" width="7.28515625" style="67" customWidth="1"/>
    <col min="3977" max="3977" width="13.7109375" style="67" customWidth="1"/>
    <col min="3978" max="3978" width="13.28515625" style="67" customWidth="1"/>
    <col min="3979" max="3979" width="8.140625" style="67" customWidth="1"/>
    <col min="3980" max="3980" width="13.140625" style="67" customWidth="1"/>
    <col min="3981" max="3981" width="11.7109375" style="67" customWidth="1"/>
    <col min="3982" max="3982" width="11.140625" style="67" customWidth="1"/>
    <col min="3983" max="3983" width="12" style="67" customWidth="1"/>
    <col min="3984" max="3984" width="11.28515625" style="67" customWidth="1"/>
    <col min="3985" max="3985" width="13" style="67" customWidth="1"/>
    <col min="3986" max="3986" width="12.28515625" style="67" customWidth="1"/>
    <col min="3987" max="3987" width="11.85546875" style="67" customWidth="1"/>
    <col min="3988" max="3988" width="11.28515625" style="67" customWidth="1"/>
    <col min="3989" max="3989" width="13.7109375" style="67" customWidth="1"/>
    <col min="3990" max="3990" width="15.28515625" style="67" customWidth="1"/>
    <col min="3991" max="3991" width="12.85546875" style="67" customWidth="1"/>
    <col min="3992" max="3992" width="11.7109375" style="67" customWidth="1"/>
    <col min="3993" max="3993" width="12" style="67" customWidth="1"/>
    <col min="3994" max="3994" width="7.28515625" style="67" customWidth="1"/>
    <col min="3995" max="3995" width="13.28515625" style="67" customWidth="1"/>
    <col min="3996" max="3996" width="9.28515625" style="67" customWidth="1"/>
    <col min="3997" max="3997" width="13.85546875" style="67" customWidth="1"/>
    <col min="3998" max="4000" width="8.28515625" style="67" customWidth="1"/>
    <col min="4001" max="4001" width="13" style="67" customWidth="1"/>
    <col min="4002" max="4002" width="11.85546875" style="67" customWidth="1"/>
    <col min="4003" max="4003" width="14" style="67" customWidth="1"/>
    <col min="4004" max="4004" width="15.28515625" style="67" customWidth="1"/>
    <col min="4005" max="4005" width="13.28515625" style="67" customWidth="1"/>
    <col min="4006" max="4006" width="11.28515625" style="67" customWidth="1"/>
    <col min="4007" max="4007" width="13" style="67" customWidth="1"/>
    <col min="4008" max="4008" width="15.7109375" style="67" customWidth="1"/>
    <col min="4009" max="4009" width="12.7109375" style="67" customWidth="1"/>
    <col min="4010" max="4010" width="12.28515625" style="67" customWidth="1"/>
    <col min="4011" max="4011" width="14.85546875" style="67" customWidth="1"/>
    <col min="4012" max="4012" width="11.85546875" style="67" customWidth="1"/>
    <col min="4013" max="4013" width="12" style="67" customWidth="1"/>
    <col min="4014" max="4014" width="9.7109375" style="67" customWidth="1"/>
    <col min="4015" max="4015" width="12.28515625" style="67" customWidth="1"/>
    <col min="4016" max="4016" width="8.28515625" style="67" customWidth="1"/>
    <col min="4017" max="4017" width="9.7109375" style="67" customWidth="1"/>
    <col min="4018" max="4018" width="10.28515625" style="67" customWidth="1"/>
    <col min="4019" max="4019" width="10.140625" style="67" customWidth="1"/>
    <col min="4020" max="4020" width="11.140625" style="67" customWidth="1"/>
    <col min="4021" max="4021" width="9.28515625" style="67" customWidth="1"/>
    <col min="4022" max="4022" width="50" style="67" customWidth="1"/>
    <col min="4023" max="4025" width="8.28515625" style="67" customWidth="1"/>
    <col min="4026" max="4026" width="8.7109375" style="67" customWidth="1"/>
    <col min="4027" max="4027" width="11.140625" style="67" customWidth="1"/>
    <col min="4028" max="4028" width="11.85546875" style="67" customWidth="1"/>
    <col min="4029" max="4029" width="14" style="67" customWidth="1"/>
    <col min="4030" max="4030" width="8" style="67" customWidth="1"/>
    <col min="4031" max="4031" width="9.28515625" style="67" customWidth="1"/>
    <col min="4032" max="4032" width="13.7109375" style="67" customWidth="1"/>
    <col min="4033" max="4033" width="14.140625" style="67" customWidth="1"/>
    <col min="4034" max="4034" width="12.28515625" style="67" customWidth="1"/>
    <col min="4035" max="4035" width="12.7109375" style="67" customWidth="1"/>
    <col min="4036" max="4138" width="8.85546875" style="67"/>
    <col min="4139" max="4139" width="2.28515625" style="67" customWidth="1"/>
    <col min="4140" max="4140" width="7.7109375" style="67" customWidth="1"/>
    <col min="4141" max="4141" width="8.28515625" style="67" customWidth="1"/>
    <col min="4142" max="4142" width="9.85546875" style="67" customWidth="1"/>
    <col min="4143" max="4143" width="8.85546875" style="67"/>
    <col min="4144" max="4144" width="11.7109375" style="67" customWidth="1"/>
    <col min="4145" max="4145" width="14.28515625" style="67" customWidth="1"/>
    <col min="4146" max="4146" width="8.28515625" style="67" customWidth="1"/>
    <col min="4147" max="4147" width="9.28515625" style="67" customWidth="1"/>
    <col min="4148" max="4148" width="8.85546875" style="67"/>
    <col min="4149" max="4149" width="9.85546875" style="67" customWidth="1"/>
    <col min="4150" max="4150" width="11" style="67" customWidth="1"/>
    <col min="4151" max="4151" width="11.85546875" style="67" customWidth="1"/>
    <col min="4152" max="4152" width="9.28515625" style="67" customWidth="1"/>
    <col min="4153" max="4153" width="8.140625" style="67" customWidth="1"/>
    <col min="4154" max="4155" width="8.28515625" style="67" customWidth="1"/>
    <col min="4156" max="4156" width="7.28515625" style="67" customWidth="1"/>
    <col min="4157" max="4158" width="8.28515625" style="67" customWidth="1"/>
    <col min="4159" max="4159" width="9.28515625" style="67" customWidth="1"/>
    <col min="4160" max="4160" width="16.85546875" style="67" customWidth="1"/>
    <col min="4161" max="4161" width="8.28515625" style="67" customWidth="1"/>
    <col min="4162" max="4162" width="9.28515625" style="67" customWidth="1"/>
    <col min="4163" max="4163" width="8.28515625" style="67" customWidth="1"/>
    <col min="4164" max="4164" width="12.140625" style="67" customWidth="1"/>
    <col min="4165" max="4165" width="11.7109375" style="67" customWidth="1"/>
    <col min="4166" max="4166" width="8.7109375" style="67" customWidth="1"/>
    <col min="4167" max="4167" width="9" style="67" customWidth="1"/>
    <col min="4168" max="4168" width="13.28515625" style="67" customWidth="1"/>
    <col min="4169" max="4169" width="13.140625" style="67" customWidth="1"/>
    <col min="4170" max="4170" width="11.28515625" style="67" customWidth="1"/>
    <col min="4171" max="4171" width="10" style="67" customWidth="1"/>
    <col min="4172" max="4172" width="14.28515625" style="67" customWidth="1"/>
    <col min="4173" max="4173" width="7.7109375" style="67" customWidth="1"/>
    <col min="4174" max="4175" width="9.7109375" style="67" customWidth="1"/>
    <col min="4176" max="4176" width="12.140625" style="67" customWidth="1"/>
    <col min="4177" max="4177" width="13" style="67" customWidth="1"/>
    <col min="4178" max="4178" width="14.85546875" style="67" customWidth="1"/>
    <col min="4179" max="4179" width="8.7109375" style="67" customWidth="1"/>
    <col min="4180" max="4180" width="7.7109375" style="67" customWidth="1"/>
    <col min="4181" max="4181" width="10.28515625" style="67" customWidth="1"/>
    <col min="4182" max="4182" width="13.140625" style="67" customWidth="1"/>
    <col min="4183" max="4183" width="11.7109375" style="67" customWidth="1"/>
    <col min="4184" max="4184" width="12.85546875" style="67" customWidth="1"/>
    <col min="4185" max="4185" width="9.7109375" style="67" customWidth="1"/>
    <col min="4186" max="4186" width="16.28515625" style="67" customWidth="1"/>
    <col min="4187" max="4187" width="13" style="67" customWidth="1"/>
    <col min="4188" max="4188" width="12.28515625" style="67" customWidth="1"/>
    <col min="4189" max="4189" width="14.28515625" style="67" customWidth="1"/>
    <col min="4190" max="4190" width="13" style="67" customWidth="1"/>
    <col min="4191" max="4191" width="16.85546875" style="67" customWidth="1"/>
    <col min="4192" max="4192" width="16.7109375" style="67" customWidth="1"/>
    <col min="4193" max="4193" width="14.7109375" style="67" customWidth="1"/>
    <col min="4194" max="4194" width="12.28515625" style="67" customWidth="1"/>
    <col min="4195" max="4195" width="13.28515625" style="67" customWidth="1"/>
    <col min="4196" max="4196" width="9.7109375" style="67" customWidth="1"/>
    <col min="4197" max="4197" width="9.85546875" style="67" customWidth="1"/>
    <col min="4198" max="4198" width="12.28515625" style="67" customWidth="1"/>
    <col min="4199" max="4199" width="9.7109375" style="67" customWidth="1"/>
    <col min="4200" max="4200" width="8.140625" style="67" customWidth="1"/>
    <col min="4201" max="4201" width="13.7109375" style="67" customWidth="1"/>
    <col min="4202" max="4202" width="14.7109375" style="67" customWidth="1"/>
    <col min="4203" max="4203" width="10.7109375" style="67" customWidth="1"/>
    <col min="4204" max="4204" width="11" style="67" customWidth="1"/>
    <col min="4205" max="4205" width="15.28515625" style="67" customWidth="1"/>
    <col min="4206" max="4206" width="10.140625" style="67" customWidth="1"/>
    <col min="4207" max="4207" width="8.28515625" style="67" customWidth="1"/>
    <col min="4208" max="4208" width="11.85546875" style="67" customWidth="1"/>
    <col min="4209" max="4209" width="12" style="67" customWidth="1"/>
    <col min="4210" max="4210" width="17.140625" style="67" customWidth="1"/>
    <col min="4211" max="4211" width="12.7109375" style="67" customWidth="1"/>
    <col min="4212" max="4212" width="14.85546875" style="67" customWidth="1"/>
    <col min="4213" max="4213" width="10.7109375" style="67" customWidth="1"/>
    <col min="4214" max="4214" width="14.28515625" style="67" customWidth="1"/>
    <col min="4215" max="4215" width="16.85546875" style="67" customWidth="1"/>
    <col min="4216" max="4216" width="13.28515625" style="67" customWidth="1"/>
    <col min="4217" max="4217" width="10.85546875" style="67" customWidth="1"/>
    <col min="4218" max="4218" width="10.28515625" style="67" customWidth="1"/>
    <col min="4219" max="4219" width="10.140625" style="67" customWidth="1"/>
    <col min="4220" max="4220" width="13.85546875" style="67" customWidth="1"/>
    <col min="4221" max="4221" width="16.140625" style="67" customWidth="1"/>
    <col min="4222" max="4222" width="10.85546875" style="67" customWidth="1"/>
    <col min="4223" max="4223" width="10.7109375" style="67" customWidth="1"/>
    <col min="4224" max="4224" width="11.28515625" style="67" customWidth="1"/>
    <col min="4225" max="4225" width="11" style="67" customWidth="1"/>
    <col min="4226" max="4226" width="10.85546875" style="67" customWidth="1"/>
    <col min="4227" max="4227" width="11" style="67" customWidth="1"/>
    <col min="4228" max="4228" width="10.85546875" style="67" customWidth="1"/>
    <col min="4229" max="4229" width="11" style="67" customWidth="1"/>
    <col min="4230" max="4230" width="13.28515625" style="67" customWidth="1"/>
    <col min="4231" max="4231" width="9.28515625" style="67" customWidth="1"/>
    <col min="4232" max="4232" width="7.28515625" style="67" customWidth="1"/>
    <col min="4233" max="4233" width="13.7109375" style="67" customWidth="1"/>
    <col min="4234" max="4234" width="13.28515625" style="67" customWidth="1"/>
    <col min="4235" max="4235" width="8.140625" style="67" customWidth="1"/>
    <col min="4236" max="4236" width="13.140625" style="67" customWidth="1"/>
    <col min="4237" max="4237" width="11.7109375" style="67" customWidth="1"/>
    <col min="4238" max="4238" width="11.140625" style="67" customWidth="1"/>
    <col min="4239" max="4239" width="12" style="67" customWidth="1"/>
    <col min="4240" max="4240" width="11.28515625" style="67" customWidth="1"/>
    <col min="4241" max="4241" width="13" style="67" customWidth="1"/>
    <col min="4242" max="4242" width="12.28515625" style="67" customWidth="1"/>
    <col min="4243" max="4243" width="11.85546875" style="67" customWidth="1"/>
    <col min="4244" max="4244" width="11.28515625" style="67" customWidth="1"/>
    <col min="4245" max="4245" width="13.7109375" style="67" customWidth="1"/>
    <col min="4246" max="4246" width="15.28515625" style="67" customWidth="1"/>
    <col min="4247" max="4247" width="12.85546875" style="67" customWidth="1"/>
    <col min="4248" max="4248" width="11.7109375" style="67" customWidth="1"/>
    <col min="4249" max="4249" width="12" style="67" customWidth="1"/>
    <col min="4250" max="4250" width="7.28515625" style="67" customWidth="1"/>
    <col min="4251" max="4251" width="13.28515625" style="67" customWidth="1"/>
    <col min="4252" max="4252" width="9.28515625" style="67" customWidth="1"/>
    <col min="4253" max="4253" width="13.85546875" style="67" customWidth="1"/>
    <col min="4254" max="4256" width="8.28515625" style="67" customWidth="1"/>
    <col min="4257" max="4257" width="13" style="67" customWidth="1"/>
    <col min="4258" max="4258" width="11.85546875" style="67" customWidth="1"/>
    <col min="4259" max="4259" width="14" style="67" customWidth="1"/>
    <col min="4260" max="4260" width="15.28515625" style="67" customWidth="1"/>
    <col min="4261" max="4261" width="13.28515625" style="67" customWidth="1"/>
    <col min="4262" max="4262" width="11.28515625" style="67" customWidth="1"/>
    <col min="4263" max="4263" width="13" style="67" customWidth="1"/>
    <col min="4264" max="4264" width="15.7109375" style="67" customWidth="1"/>
    <col min="4265" max="4265" width="12.7109375" style="67" customWidth="1"/>
    <col min="4266" max="4266" width="12.28515625" style="67" customWidth="1"/>
    <col min="4267" max="4267" width="14.85546875" style="67" customWidth="1"/>
    <col min="4268" max="4268" width="11.85546875" style="67" customWidth="1"/>
    <col min="4269" max="4269" width="12" style="67" customWidth="1"/>
    <col min="4270" max="4270" width="9.7109375" style="67" customWidth="1"/>
    <col min="4271" max="4271" width="12.28515625" style="67" customWidth="1"/>
    <col min="4272" max="4272" width="8.28515625" style="67" customWidth="1"/>
    <col min="4273" max="4273" width="9.7109375" style="67" customWidth="1"/>
    <col min="4274" max="4274" width="10.28515625" style="67" customWidth="1"/>
    <col min="4275" max="4275" width="10.140625" style="67" customWidth="1"/>
    <col min="4276" max="4276" width="11.140625" style="67" customWidth="1"/>
    <col min="4277" max="4277" width="9.28515625" style="67" customWidth="1"/>
    <col min="4278" max="4278" width="50" style="67" customWidth="1"/>
    <col min="4279" max="4281" width="8.28515625" style="67" customWidth="1"/>
    <col min="4282" max="4282" width="8.7109375" style="67" customWidth="1"/>
    <col min="4283" max="4283" width="11.140625" style="67" customWidth="1"/>
    <col min="4284" max="4284" width="11.85546875" style="67" customWidth="1"/>
    <col min="4285" max="4285" width="14" style="67" customWidth="1"/>
    <col min="4286" max="4286" width="8" style="67" customWidth="1"/>
    <col min="4287" max="4287" width="9.28515625" style="67" customWidth="1"/>
    <col min="4288" max="4288" width="13.7109375" style="67" customWidth="1"/>
    <col min="4289" max="4289" width="14.140625" style="67" customWidth="1"/>
    <col min="4290" max="4290" width="12.28515625" style="67" customWidth="1"/>
    <col min="4291" max="4291" width="12.7109375" style="67" customWidth="1"/>
    <col min="4292" max="4394" width="8.85546875" style="67"/>
    <col min="4395" max="4395" width="2.28515625" style="67" customWidth="1"/>
    <col min="4396" max="4396" width="7.7109375" style="67" customWidth="1"/>
    <col min="4397" max="4397" width="8.28515625" style="67" customWidth="1"/>
    <col min="4398" max="4398" width="9.85546875" style="67" customWidth="1"/>
    <col min="4399" max="4399" width="8.85546875" style="67"/>
    <col min="4400" max="4400" width="11.7109375" style="67" customWidth="1"/>
    <col min="4401" max="4401" width="14.28515625" style="67" customWidth="1"/>
    <col min="4402" max="4402" width="8.28515625" style="67" customWidth="1"/>
    <col min="4403" max="4403" width="9.28515625" style="67" customWidth="1"/>
    <col min="4404" max="4404" width="8.85546875" style="67"/>
    <col min="4405" max="4405" width="9.85546875" style="67" customWidth="1"/>
    <col min="4406" max="4406" width="11" style="67" customWidth="1"/>
    <col min="4407" max="4407" width="11.85546875" style="67" customWidth="1"/>
    <col min="4408" max="4408" width="9.28515625" style="67" customWidth="1"/>
    <col min="4409" max="4409" width="8.140625" style="67" customWidth="1"/>
    <col min="4410" max="4411" width="8.28515625" style="67" customWidth="1"/>
    <col min="4412" max="4412" width="7.28515625" style="67" customWidth="1"/>
    <col min="4413" max="4414" width="8.28515625" style="67" customWidth="1"/>
    <col min="4415" max="4415" width="9.28515625" style="67" customWidth="1"/>
    <col min="4416" max="4416" width="16.85546875" style="67" customWidth="1"/>
    <col min="4417" max="4417" width="8.28515625" style="67" customWidth="1"/>
    <col min="4418" max="4418" width="9.28515625" style="67" customWidth="1"/>
    <col min="4419" max="4419" width="8.28515625" style="67" customWidth="1"/>
    <col min="4420" max="4420" width="12.140625" style="67" customWidth="1"/>
    <col min="4421" max="4421" width="11.7109375" style="67" customWidth="1"/>
    <col min="4422" max="4422" width="8.7109375" style="67" customWidth="1"/>
    <col min="4423" max="4423" width="9" style="67" customWidth="1"/>
    <col min="4424" max="4424" width="13.28515625" style="67" customWidth="1"/>
    <col min="4425" max="4425" width="13.140625" style="67" customWidth="1"/>
    <col min="4426" max="4426" width="11.28515625" style="67" customWidth="1"/>
    <col min="4427" max="4427" width="10" style="67" customWidth="1"/>
    <col min="4428" max="4428" width="14.28515625" style="67" customWidth="1"/>
    <col min="4429" max="4429" width="7.7109375" style="67" customWidth="1"/>
    <col min="4430" max="4431" width="9.7109375" style="67" customWidth="1"/>
    <col min="4432" max="4432" width="12.140625" style="67" customWidth="1"/>
    <col min="4433" max="4433" width="13" style="67" customWidth="1"/>
    <col min="4434" max="4434" width="14.85546875" style="67" customWidth="1"/>
    <col min="4435" max="4435" width="8.7109375" style="67" customWidth="1"/>
    <col min="4436" max="4436" width="7.7109375" style="67" customWidth="1"/>
    <col min="4437" max="4437" width="10.28515625" style="67" customWidth="1"/>
    <col min="4438" max="4438" width="13.140625" style="67" customWidth="1"/>
    <col min="4439" max="4439" width="11.7109375" style="67" customWidth="1"/>
    <col min="4440" max="4440" width="12.85546875" style="67" customWidth="1"/>
    <col min="4441" max="4441" width="9.7109375" style="67" customWidth="1"/>
    <col min="4442" max="4442" width="16.28515625" style="67" customWidth="1"/>
    <col min="4443" max="4443" width="13" style="67" customWidth="1"/>
    <col min="4444" max="4444" width="12.28515625" style="67" customWidth="1"/>
    <col min="4445" max="4445" width="14.28515625" style="67" customWidth="1"/>
    <col min="4446" max="4446" width="13" style="67" customWidth="1"/>
    <col min="4447" max="4447" width="16.85546875" style="67" customWidth="1"/>
    <col min="4448" max="4448" width="16.7109375" style="67" customWidth="1"/>
    <col min="4449" max="4449" width="14.7109375" style="67" customWidth="1"/>
    <col min="4450" max="4450" width="12.28515625" style="67" customWidth="1"/>
    <col min="4451" max="4451" width="13.28515625" style="67" customWidth="1"/>
    <col min="4452" max="4452" width="9.7109375" style="67" customWidth="1"/>
    <col min="4453" max="4453" width="9.85546875" style="67" customWidth="1"/>
    <col min="4454" max="4454" width="12.28515625" style="67" customWidth="1"/>
    <col min="4455" max="4455" width="9.7109375" style="67" customWidth="1"/>
    <col min="4456" max="4456" width="8.140625" style="67" customWidth="1"/>
    <col min="4457" max="4457" width="13.7109375" style="67" customWidth="1"/>
    <col min="4458" max="4458" width="14.7109375" style="67" customWidth="1"/>
    <col min="4459" max="4459" width="10.7109375" style="67" customWidth="1"/>
    <col min="4460" max="4460" width="11" style="67" customWidth="1"/>
    <col min="4461" max="4461" width="15.28515625" style="67" customWidth="1"/>
    <col min="4462" max="4462" width="10.140625" style="67" customWidth="1"/>
    <col min="4463" max="4463" width="8.28515625" style="67" customWidth="1"/>
    <col min="4464" max="4464" width="11.85546875" style="67" customWidth="1"/>
    <col min="4465" max="4465" width="12" style="67" customWidth="1"/>
    <col min="4466" max="4466" width="17.140625" style="67" customWidth="1"/>
    <col min="4467" max="4467" width="12.7109375" style="67" customWidth="1"/>
    <col min="4468" max="4468" width="14.85546875" style="67" customWidth="1"/>
    <col min="4469" max="4469" width="10.7109375" style="67" customWidth="1"/>
    <col min="4470" max="4470" width="14.28515625" style="67" customWidth="1"/>
    <col min="4471" max="4471" width="16.85546875" style="67" customWidth="1"/>
    <col min="4472" max="4472" width="13.28515625" style="67" customWidth="1"/>
    <col min="4473" max="4473" width="10.85546875" style="67" customWidth="1"/>
    <col min="4474" max="4474" width="10.28515625" style="67" customWidth="1"/>
    <col min="4475" max="4475" width="10.140625" style="67" customWidth="1"/>
    <col min="4476" max="4476" width="13.85546875" style="67" customWidth="1"/>
    <col min="4477" max="4477" width="16.140625" style="67" customWidth="1"/>
    <col min="4478" max="4478" width="10.85546875" style="67" customWidth="1"/>
    <col min="4479" max="4479" width="10.7109375" style="67" customWidth="1"/>
    <col min="4480" max="4480" width="11.28515625" style="67" customWidth="1"/>
    <col min="4481" max="4481" width="11" style="67" customWidth="1"/>
    <col min="4482" max="4482" width="10.85546875" style="67" customWidth="1"/>
    <col min="4483" max="4483" width="11" style="67" customWidth="1"/>
    <col min="4484" max="4484" width="10.85546875" style="67" customWidth="1"/>
    <col min="4485" max="4485" width="11" style="67" customWidth="1"/>
    <col min="4486" max="4486" width="13.28515625" style="67" customWidth="1"/>
    <col min="4487" max="4487" width="9.28515625" style="67" customWidth="1"/>
    <col min="4488" max="4488" width="7.28515625" style="67" customWidth="1"/>
    <col min="4489" max="4489" width="13.7109375" style="67" customWidth="1"/>
    <col min="4490" max="4490" width="13.28515625" style="67" customWidth="1"/>
    <col min="4491" max="4491" width="8.140625" style="67" customWidth="1"/>
    <col min="4492" max="4492" width="13.140625" style="67" customWidth="1"/>
    <col min="4493" max="4493" width="11.7109375" style="67" customWidth="1"/>
    <col min="4494" max="4494" width="11.140625" style="67" customWidth="1"/>
    <col min="4495" max="4495" width="12" style="67" customWidth="1"/>
    <col min="4496" max="4496" width="11.28515625" style="67" customWidth="1"/>
    <col min="4497" max="4497" width="13" style="67" customWidth="1"/>
    <col min="4498" max="4498" width="12.28515625" style="67" customWidth="1"/>
    <col min="4499" max="4499" width="11.85546875" style="67" customWidth="1"/>
    <col min="4500" max="4500" width="11.28515625" style="67" customWidth="1"/>
    <col min="4501" max="4501" width="13.7109375" style="67" customWidth="1"/>
    <col min="4502" max="4502" width="15.28515625" style="67" customWidth="1"/>
    <col min="4503" max="4503" width="12.85546875" style="67" customWidth="1"/>
    <col min="4504" max="4504" width="11.7109375" style="67" customWidth="1"/>
    <col min="4505" max="4505" width="12" style="67" customWidth="1"/>
    <col min="4506" max="4506" width="7.28515625" style="67" customWidth="1"/>
    <col min="4507" max="4507" width="13.28515625" style="67" customWidth="1"/>
    <col min="4508" max="4508" width="9.28515625" style="67" customWidth="1"/>
    <col min="4509" max="4509" width="13.85546875" style="67" customWidth="1"/>
    <col min="4510" max="4512" width="8.28515625" style="67" customWidth="1"/>
    <col min="4513" max="4513" width="13" style="67" customWidth="1"/>
    <col min="4514" max="4514" width="11.85546875" style="67" customWidth="1"/>
    <col min="4515" max="4515" width="14" style="67" customWidth="1"/>
    <col min="4516" max="4516" width="15.28515625" style="67" customWidth="1"/>
    <col min="4517" max="4517" width="13.28515625" style="67" customWidth="1"/>
    <col min="4518" max="4518" width="11.28515625" style="67" customWidth="1"/>
    <col min="4519" max="4519" width="13" style="67" customWidth="1"/>
    <col min="4520" max="4520" width="15.7109375" style="67" customWidth="1"/>
    <col min="4521" max="4521" width="12.7109375" style="67" customWidth="1"/>
    <col min="4522" max="4522" width="12.28515625" style="67" customWidth="1"/>
    <col min="4523" max="4523" width="14.85546875" style="67" customWidth="1"/>
    <col min="4524" max="4524" width="11.85546875" style="67" customWidth="1"/>
    <col min="4525" max="4525" width="12" style="67" customWidth="1"/>
    <col min="4526" max="4526" width="9.7109375" style="67" customWidth="1"/>
    <col min="4527" max="4527" width="12.28515625" style="67" customWidth="1"/>
    <col min="4528" max="4528" width="8.28515625" style="67" customWidth="1"/>
    <col min="4529" max="4529" width="9.7109375" style="67" customWidth="1"/>
    <col min="4530" max="4530" width="10.28515625" style="67" customWidth="1"/>
    <col min="4531" max="4531" width="10.140625" style="67" customWidth="1"/>
    <col min="4532" max="4532" width="11.140625" style="67" customWidth="1"/>
    <col min="4533" max="4533" width="9.28515625" style="67" customWidth="1"/>
    <col min="4534" max="4534" width="50" style="67" customWidth="1"/>
    <col min="4535" max="4537" width="8.28515625" style="67" customWidth="1"/>
    <col min="4538" max="4538" width="8.7109375" style="67" customWidth="1"/>
    <col min="4539" max="4539" width="11.140625" style="67" customWidth="1"/>
    <col min="4540" max="4540" width="11.85546875" style="67" customWidth="1"/>
    <col min="4541" max="4541" width="14" style="67" customWidth="1"/>
    <col min="4542" max="4542" width="8" style="67" customWidth="1"/>
    <col min="4543" max="4543" width="9.28515625" style="67" customWidth="1"/>
    <col min="4544" max="4544" width="13.7109375" style="67" customWidth="1"/>
    <col min="4545" max="4545" width="14.140625" style="67" customWidth="1"/>
    <col min="4546" max="4546" width="12.28515625" style="67" customWidth="1"/>
    <col min="4547" max="4547" width="12.7109375" style="67" customWidth="1"/>
    <col min="4548" max="4650" width="8.85546875" style="67"/>
    <col min="4651" max="4651" width="2.28515625" style="67" customWidth="1"/>
    <col min="4652" max="4652" width="7.7109375" style="67" customWidth="1"/>
    <col min="4653" max="4653" width="8.28515625" style="67" customWidth="1"/>
    <col min="4654" max="4654" width="9.85546875" style="67" customWidth="1"/>
    <col min="4655" max="4655" width="8.85546875" style="67"/>
    <col min="4656" max="4656" width="11.7109375" style="67" customWidth="1"/>
    <col min="4657" max="4657" width="14.28515625" style="67" customWidth="1"/>
    <col min="4658" max="4658" width="8.28515625" style="67" customWidth="1"/>
    <col min="4659" max="4659" width="9.28515625" style="67" customWidth="1"/>
    <col min="4660" max="4660" width="8.85546875" style="67"/>
    <col min="4661" max="4661" width="9.85546875" style="67" customWidth="1"/>
    <col min="4662" max="4662" width="11" style="67" customWidth="1"/>
    <col min="4663" max="4663" width="11.85546875" style="67" customWidth="1"/>
    <col min="4664" max="4664" width="9.28515625" style="67" customWidth="1"/>
    <col min="4665" max="4665" width="8.140625" style="67" customWidth="1"/>
    <col min="4666" max="4667" width="8.28515625" style="67" customWidth="1"/>
    <col min="4668" max="4668" width="7.28515625" style="67" customWidth="1"/>
    <col min="4669" max="4670" width="8.28515625" style="67" customWidth="1"/>
    <col min="4671" max="4671" width="9.28515625" style="67" customWidth="1"/>
    <col min="4672" max="4672" width="16.85546875" style="67" customWidth="1"/>
    <col min="4673" max="4673" width="8.28515625" style="67" customWidth="1"/>
    <col min="4674" max="4674" width="9.28515625" style="67" customWidth="1"/>
    <col min="4675" max="4675" width="8.28515625" style="67" customWidth="1"/>
    <col min="4676" max="4676" width="12.140625" style="67" customWidth="1"/>
    <col min="4677" max="4677" width="11.7109375" style="67" customWidth="1"/>
    <col min="4678" max="4678" width="8.7109375" style="67" customWidth="1"/>
    <col min="4679" max="4679" width="9" style="67" customWidth="1"/>
    <col min="4680" max="4680" width="13.28515625" style="67" customWidth="1"/>
    <col min="4681" max="4681" width="13.140625" style="67" customWidth="1"/>
    <col min="4682" max="4682" width="11.28515625" style="67" customWidth="1"/>
    <col min="4683" max="4683" width="10" style="67" customWidth="1"/>
    <col min="4684" max="4684" width="14.28515625" style="67" customWidth="1"/>
    <col min="4685" max="4685" width="7.7109375" style="67" customWidth="1"/>
    <col min="4686" max="4687" width="9.7109375" style="67" customWidth="1"/>
    <col min="4688" max="4688" width="12.140625" style="67" customWidth="1"/>
    <col min="4689" max="4689" width="13" style="67" customWidth="1"/>
    <col min="4690" max="4690" width="14.85546875" style="67" customWidth="1"/>
    <col min="4691" max="4691" width="8.7109375" style="67" customWidth="1"/>
    <col min="4692" max="4692" width="7.7109375" style="67" customWidth="1"/>
    <col min="4693" max="4693" width="10.28515625" style="67" customWidth="1"/>
    <col min="4694" max="4694" width="13.140625" style="67" customWidth="1"/>
    <col min="4695" max="4695" width="11.7109375" style="67" customWidth="1"/>
    <col min="4696" max="4696" width="12.85546875" style="67" customWidth="1"/>
    <col min="4697" max="4697" width="9.7109375" style="67" customWidth="1"/>
    <col min="4698" max="4698" width="16.28515625" style="67" customWidth="1"/>
    <col min="4699" max="4699" width="13" style="67" customWidth="1"/>
    <col min="4700" max="4700" width="12.28515625" style="67" customWidth="1"/>
    <col min="4701" max="4701" width="14.28515625" style="67" customWidth="1"/>
    <col min="4702" max="4702" width="13" style="67" customWidth="1"/>
    <col min="4703" max="4703" width="16.85546875" style="67" customWidth="1"/>
    <col min="4704" max="4704" width="16.7109375" style="67" customWidth="1"/>
    <col min="4705" max="4705" width="14.7109375" style="67" customWidth="1"/>
    <col min="4706" max="4706" width="12.28515625" style="67" customWidth="1"/>
    <col min="4707" max="4707" width="13.28515625" style="67" customWidth="1"/>
    <col min="4708" max="4708" width="9.7109375" style="67" customWidth="1"/>
    <col min="4709" max="4709" width="9.85546875" style="67" customWidth="1"/>
    <col min="4710" max="4710" width="12.28515625" style="67" customWidth="1"/>
    <col min="4711" max="4711" width="9.7109375" style="67" customWidth="1"/>
    <col min="4712" max="4712" width="8.140625" style="67" customWidth="1"/>
    <col min="4713" max="4713" width="13.7109375" style="67" customWidth="1"/>
    <col min="4714" max="4714" width="14.7109375" style="67" customWidth="1"/>
    <col min="4715" max="4715" width="10.7109375" style="67" customWidth="1"/>
    <col min="4716" max="4716" width="11" style="67" customWidth="1"/>
    <col min="4717" max="4717" width="15.28515625" style="67" customWidth="1"/>
    <col min="4718" max="4718" width="10.140625" style="67" customWidth="1"/>
    <col min="4719" max="4719" width="8.28515625" style="67" customWidth="1"/>
    <col min="4720" max="4720" width="11.85546875" style="67" customWidth="1"/>
    <col min="4721" max="4721" width="12" style="67" customWidth="1"/>
    <col min="4722" max="4722" width="17.140625" style="67" customWidth="1"/>
    <col min="4723" max="4723" width="12.7109375" style="67" customWidth="1"/>
    <col min="4724" max="4724" width="14.85546875" style="67" customWidth="1"/>
    <col min="4725" max="4725" width="10.7109375" style="67" customWidth="1"/>
    <col min="4726" max="4726" width="14.28515625" style="67" customWidth="1"/>
    <col min="4727" max="4727" width="16.85546875" style="67" customWidth="1"/>
    <col min="4728" max="4728" width="13.28515625" style="67" customWidth="1"/>
    <col min="4729" max="4729" width="10.85546875" style="67" customWidth="1"/>
    <col min="4730" max="4730" width="10.28515625" style="67" customWidth="1"/>
    <col min="4731" max="4731" width="10.140625" style="67" customWidth="1"/>
    <col min="4732" max="4732" width="13.85546875" style="67" customWidth="1"/>
    <col min="4733" max="4733" width="16.140625" style="67" customWidth="1"/>
    <col min="4734" max="4734" width="10.85546875" style="67" customWidth="1"/>
    <col min="4735" max="4735" width="10.7109375" style="67" customWidth="1"/>
    <col min="4736" max="4736" width="11.28515625" style="67" customWidth="1"/>
    <col min="4737" max="4737" width="11" style="67" customWidth="1"/>
    <col min="4738" max="4738" width="10.85546875" style="67" customWidth="1"/>
    <col min="4739" max="4739" width="11" style="67" customWidth="1"/>
    <col min="4740" max="4740" width="10.85546875" style="67" customWidth="1"/>
    <col min="4741" max="4741" width="11" style="67" customWidth="1"/>
    <col min="4742" max="4742" width="13.28515625" style="67" customWidth="1"/>
    <col min="4743" max="4743" width="9.28515625" style="67" customWidth="1"/>
    <col min="4744" max="4744" width="7.28515625" style="67" customWidth="1"/>
    <col min="4745" max="4745" width="13.7109375" style="67" customWidth="1"/>
    <col min="4746" max="4746" width="13.28515625" style="67" customWidth="1"/>
    <col min="4747" max="4747" width="8.140625" style="67" customWidth="1"/>
    <col min="4748" max="4748" width="13.140625" style="67" customWidth="1"/>
    <col min="4749" max="4749" width="11.7109375" style="67" customWidth="1"/>
    <col min="4750" max="4750" width="11.140625" style="67" customWidth="1"/>
    <col min="4751" max="4751" width="12" style="67" customWidth="1"/>
    <col min="4752" max="4752" width="11.28515625" style="67" customWidth="1"/>
    <col min="4753" max="4753" width="13" style="67" customWidth="1"/>
    <col min="4754" max="4754" width="12.28515625" style="67" customWidth="1"/>
    <col min="4755" max="4755" width="11.85546875" style="67" customWidth="1"/>
    <col min="4756" max="4756" width="11.28515625" style="67" customWidth="1"/>
    <col min="4757" max="4757" width="13.7109375" style="67" customWidth="1"/>
    <col min="4758" max="4758" width="15.28515625" style="67" customWidth="1"/>
    <col min="4759" max="4759" width="12.85546875" style="67" customWidth="1"/>
    <col min="4760" max="4760" width="11.7109375" style="67" customWidth="1"/>
    <col min="4761" max="4761" width="12" style="67" customWidth="1"/>
    <col min="4762" max="4762" width="7.28515625" style="67" customWidth="1"/>
    <col min="4763" max="4763" width="13.28515625" style="67" customWidth="1"/>
    <col min="4764" max="4764" width="9.28515625" style="67" customWidth="1"/>
    <col min="4765" max="4765" width="13.85546875" style="67" customWidth="1"/>
    <col min="4766" max="4768" width="8.28515625" style="67" customWidth="1"/>
    <col min="4769" max="4769" width="13" style="67" customWidth="1"/>
    <col min="4770" max="4770" width="11.85546875" style="67" customWidth="1"/>
    <col min="4771" max="4771" width="14" style="67" customWidth="1"/>
    <col min="4772" max="4772" width="15.28515625" style="67" customWidth="1"/>
    <col min="4773" max="4773" width="13.28515625" style="67" customWidth="1"/>
    <col min="4774" max="4774" width="11.28515625" style="67" customWidth="1"/>
    <col min="4775" max="4775" width="13" style="67" customWidth="1"/>
    <col min="4776" max="4776" width="15.7109375" style="67" customWidth="1"/>
    <col min="4777" max="4777" width="12.7109375" style="67" customWidth="1"/>
    <col min="4778" max="4778" width="12.28515625" style="67" customWidth="1"/>
    <col min="4779" max="4779" width="14.85546875" style="67" customWidth="1"/>
    <col min="4780" max="4780" width="11.85546875" style="67" customWidth="1"/>
    <col min="4781" max="4781" width="12" style="67" customWidth="1"/>
    <col min="4782" max="4782" width="9.7109375" style="67" customWidth="1"/>
    <col min="4783" max="4783" width="12.28515625" style="67" customWidth="1"/>
    <col min="4784" max="4784" width="8.28515625" style="67" customWidth="1"/>
    <col min="4785" max="4785" width="9.7109375" style="67" customWidth="1"/>
    <col min="4786" max="4786" width="10.28515625" style="67" customWidth="1"/>
    <col min="4787" max="4787" width="10.140625" style="67" customWidth="1"/>
    <col min="4788" max="4788" width="11.140625" style="67" customWidth="1"/>
    <col min="4789" max="4789" width="9.28515625" style="67" customWidth="1"/>
    <col min="4790" max="4790" width="50" style="67" customWidth="1"/>
    <col min="4791" max="4793" width="8.28515625" style="67" customWidth="1"/>
    <col min="4794" max="4794" width="8.7109375" style="67" customWidth="1"/>
    <col min="4795" max="4795" width="11.140625" style="67" customWidth="1"/>
    <col min="4796" max="4796" width="11.85546875" style="67" customWidth="1"/>
    <col min="4797" max="4797" width="14" style="67" customWidth="1"/>
    <col min="4798" max="4798" width="8" style="67" customWidth="1"/>
    <col min="4799" max="4799" width="9.28515625" style="67" customWidth="1"/>
    <col min="4800" max="4800" width="13.7109375" style="67" customWidth="1"/>
    <col min="4801" max="4801" width="14.140625" style="67" customWidth="1"/>
    <col min="4802" max="4802" width="12.28515625" style="67" customWidth="1"/>
    <col min="4803" max="4803" width="12.7109375" style="67" customWidth="1"/>
    <col min="4804" max="4906" width="8.85546875" style="67"/>
    <col min="4907" max="4907" width="2.28515625" style="67" customWidth="1"/>
    <col min="4908" max="4908" width="7.7109375" style="67" customWidth="1"/>
    <col min="4909" max="4909" width="8.28515625" style="67" customWidth="1"/>
    <col min="4910" max="4910" width="9.85546875" style="67" customWidth="1"/>
    <col min="4911" max="4911" width="8.85546875" style="67"/>
    <col min="4912" max="4912" width="11.7109375" style="67" customWidth="1"/>
    <col min="4913" max="4913" width="14.28515625" style="67" customWidth="1"/>
    <col min="4914" max="4914" width="8.28515625" style="67" customWidth="1"/>
    <col min="4915" max="4915" width="9.28515625" style="67" customWidth="1"/>
    <col min="4916" max="4916" width="8.85546875" style="67"/>
    <col min="4917" max="4917" width="9.85546875" style="67" customWidth="1"/>
    <col min="4918" max="4918" width="11" style="67" customWidth="1"/>
    <col min="4919" max="4919" width="11.85546875" style="67" customWidth="1"/>
    <col min="4920" max="4920" width="9.28515625" style="67" customWidth="1"/>
    <col min="4921" max="4921" width="8.140625" style="67" customWidth="1"/>
    <col min="4922" max="4923" width="8.28515625" style="67" customWidth="1"/>
    <col min="4924" max="4924" width="7.28515625" style="67" customWidth="1"/>
    <col min="4925" max="4926" width="8.28515625" style="67" customWidth="1"/>
    <col min="4927" max="4927" width="9.28515625" style="67" customWidth="1"/>
    <col min="4928" max="4928" width="16.85546875" style="67" customWidth="1"/>
    <col min="4929" max="4929" width="8.28515625" style="67" customWidth="1"/>
    <col min="4930" max="4930" width="9.28515625" style="67" customWidth="1"/>
    <col min="4931" max="4931" width="8.28515625" style="67" customWidth="1"/>
    <col min="4932" max="4932" width="12.140625" style="67" customWidth="1"/>
    <col min="4933" max="4933" width="11.7109375" style="67" customWidth="1"/>
    <col min="4934" max="4934" width="8.7109375" style="67" customWidth="1"/>
    <col min="4935" max="4935" width="9" style="67" customWidth="1"/>
    <col min="4936" max="4936" width="13.28515625" style="67" customWidth="1"/>
    <col min="4937" max="4937" width="13.140625" style="67" customWidth="1"/>
    <col min="4938" max="4938" width="11.28515625" style="67" customWidth="1"/>
    <col min="4939" max="4939" width="10" style="67" customWidth="1"/>
    <col min="4940" max="4940" width="14.28515625" style="67" customWidth="1"/>
    <col min="4941" max="4941" width="7.7109375" style="67" customWidth="1"/>
    <col min="4942" max="4943" width="9.7109375" style="67" customWidth="1"/>
    <col min="4944" max="4944" width="12.140625" style="67" customWidth="1"/>
    <col min="4945" max="4945" width="13" style="67" customWidth="1"/>
    <col min="4946" max="4946" width="14.85546875" style="67" customWidth="1"/>
    <col min="4947" max="4947" width="8.7109375" style="67" customWidth="1"/>
    <col min="4948" max="4948" width="7.7109375" style="67" customWidth="1"/>
    <col min="4949" max="4949" width="10.28515625" style="67" customWidth="1"/>
    <col min="4950" max="4950" width="13.140625" style="67" customWidth="1"/>
    <col min="4951" max="4951" width="11.7109375" style="67" customWidth="1"/>
    <col min="4952" max="4952" width="12.85546875" style="67" customWidth="1"/>
    <col min="4953" max="4953" width="9.7109375" style="67" customWidth="1"/>
    <col min="4954" max="4954" width="16.28515625" style="67" customWidth="1"/>
    <col min="4955" max="4955" width="13" style="67" customWidth="1"/>
    <col min="4956" max="4956" width="12.28515625" style="67" customWidth="1"/>
    <col min="4957" max="4957" width="14.28515625" style="67" customWidth="1"/>
    <col min="4958" max="4958" width="13" style="67" customWidth="1"/>
    <col min="4959" max="4959" width="16.85546875" style="67" customWidth="1"/>
    <col min="4960" max="4960" width="16.7109375" style="67" customWidth="1"/>
    <col min="4961" max="4961" width="14.7109375" style="67" customWidth="1"/>
    <col min="4962" max="4962" width="12.28515625" style="67" customWidth="1"/>
    <col min="4963" max="4963" width="13.28515625" style="67" customWidth="1"/>
    <col min="4964" max="4964" width="9.7109375" style="67" customWidth="1"/>
    <col min="4965" max="4965" width="9.85546875" style="67" customWidth="1"/>
    <col min="4966" max="4966" width="12.28515625" style="67" customWidth="1"/>
    <col min="4967" max="4967" width="9.7109375" style="67" customWidth="1"/>
    <col min="4968" max="4968" width="8.140625" style="67" customWidth="1"/>
    <col min="4969" max="4969" width="13.7109375" style="67" customWidth="1"/>
    <col min="4970" max="4970" width="14.7109375" style="67" customWidth="1"/>
    <col min="4971" max="4971" width="10.7109375" style="67" customWidth="1"/>
    <col min="4972" max="4972" width="11" style="67" customWidth="1"/>
    <col min="4973" max="4973" width="15.28515625" style="67" customWidth="1"/>
    <col min="4974" max="4974" width="10.140625" style="67" customWidth="1"/>
    <col min="4975" max="4975" width="8.28515625" style="67" customWidth="1"/>
    <col min="4976" max="4976" width="11.85546875" style="67" customWidth="1"/>
    <col min="4977" max="4977" width="12" style="67" customWidth="1"/>
    <col min="4978" max="4978" width="17.140625" style="67" customWidth="1"/>
    <col min="4979" max="4979" width="12.7109375" style="67" customWidth="1"/>
    <col min="4980" max="4980" width="14.85546875" style="67" customWidth="1"/>
    <col min="4981" max="4981" width="10.7109375" style="67" customWidth="1"/>
    <col min="4982" max="4982" width="14.28515625" style="67" customWidth="1"/>
    <col min="4983" max="4983" width="16.85546875" style="67" customWidth="1"/>
    <col min="4984" max="4984" width="13.28515625" style="67" customWidth="1"/>
    <col min="4985" max="4985" width="10.85546875" style="67" customWidth="1"/>
    <col min="4986" max="4986" width="10.28515625" style="67" customWidth="1"/>
    <col min="4987" max="4987" width="10.140625" style="67" customWidth="1"/>
    <col min="4988" max="4988" width="13.85546875" style="67" customWidth="1"/>
    <col min="4989" max="4989" width="16.140625" style="67" customWidth="1"/>
    <col min="4990" max="4990" width="10.85546875" style="67" customWidth="1"/>
    <col min="4991" max="4991" width="10.7109375" style="67" customWidth="1"/>
    <col min="4992" max="4992" width="11.28515625" style="67" customWidth="1"/>
    <col min="4993" max="4993" width="11" style="67" customWidth="1"/>
    <col min="4994" max="4994" width="10.85546875" style="67" customWidth="1"/>
    <col min="4995" max="4995" width="11" style="67" customWidth="1"/>
    <col min="4996" max="4996" width="10.85546875" style="67" customWidth="1"/>
    <col min="4997" max="4997" width="11" style="67" customWidth="1"/>
    <col min="4998" max="4998" width="13.28515625" style="67" customWidth="1"/>
    <col min="4999" max="4999" width="9.28515625" style="67" customWidth="1"/>
    <col min="5000" max="5000" width="7.28515625" style="67" customWidth="1"/>
    <col min="5001" max="5001" width="13.7109375" style="67" customWidth="1"/>
    <col min="5002" max="5002" width="13.28515625" style="67" customWidth="1"/>
    <col min="5003" max="5003" width="8.140625" style="67" customWidth="1"/>
    <col min="5004" max="5004" width="13.140625" style="67" customWidth="1"/>
    <col min="5005" max="5005" width="11.7109375" style="67" customWidth="1"/>
    <col min="5006" max="5006" width="11.140625" style="67" customWidth="1"/>
    <col min="5007" max="5007" width="12" style="67" customWidth="1"/>
    <col min="5008" max="5008" width="11.28515625" style="67" customWidth="1"/>
    <col min="5009" max="5009" width="13" style="67" customWidth="1"/>
    <col min="5010" max="5010" width="12.28515625" style="67" customWidth="1"/>
    <col min="5011" max="5011" width="11.85546875" style="67" customWidth="1"/>
    <col min="5012" max="5012" width="11.28515625" style="67" customWidth="1"/>
    <col min="5013" max="5013" width="13.7109375" style="67" customWidth="1"/>
    <col min="5014" max="5014" width="15.28515625" style="67" customWidth="1"/>
    <col min="5015" max="5015" width="12.85546875" style="67" customWidth="1"/>
    <col min="5016" max="5016" width="11.7109375" style="67" customWidth="1"/>
    <col min="5017" max="5017" width="12" style="67" customWidth="1"/>
    <col min="5018" max="5018" width="7.28515625" style="67" customWidth="1"/>
    <col min="5019" max="5019" width="13.28515625" style="67" customWidth="1"/>
    <col min="5020" max="5020" width="9.28515625" style="67" customWidth="1"/>
    <col min="5021" max="5021" width="13.85546875" style="67" customWidth="1"/>
    <col min="5022" max="5024" width="8.28515625" style="67" customWidth="1"/>
    <col min="5025" max="5025" width="13" style="67" customWidth="1"/>
    <col min="5026" max="5026" width="11.85546875" style="67" customWidth="1"/>
    <col min="5027" max="5027" width="14" style="67" customWidth="1"/>
    <col min="5028" max="5028" width="15.28515625" style="67" customWidth="1"/>
    <col min="5029" max="5029" width="13.28515625" style="67" customWidth="1"/>
    <col min="5030" max="5030" width="11.28515625" style="67" customWidth="1"/>
    <col min="5031" max="5031" width="13" style="67" customWidth="1"/>
    <col min="5032" max="5032" width="15.7109375" style="67" customWidth="1"/>
    <col min="5033" max="5033" width="12.7109375" style="67" customWidth="1"/>
    <col min="5034" max="5034" width="12.28515625" style="67" customWidth="1"/>
    <col min="5035" max="5035" width="14.85546875" style="67" customWidth="1"/>
    <col min="5036" max="5036" width="11.85546875" style="67" customWidth="1"/>
    <col min="5037" max="5037" width="12" style="67" customWidth="1"/>
    <col min="5038" max="5038" width="9.7109375" style="67" customWidth="1"/>
    <col min="5039" max="5039" width="12.28515625" style="67" customWidth="1"/>
    <col min="5040" max="5040" width="8.28515625" style="67" customWidth="1"/>
    <col min="5041" max="5041" width="9.7109375" style="67" customWidth="1"/>
    <col min="5042" max="5042" width="10.28515625" style="67" customWidth="1"/>
    <col min="5043" max="5043" width="10.140625" style="67" customWidth="1"/>
    <col min="5044" max="5044" width="11.140625" style="67" customWidth="1"/>
    <col min="5045" max="5045" width="9.28515625" style="67" customWidth="1"/>
    <col min="5046" max="5046" width="50" style="67" customWidth="1"/>
    <col min="5047" max="5049" width="8.28515625" style="67" customWidth="1"/>
    <col min="5050" max="5050" width="8.7109375" style="67" customWidth="1"/>
    <col min="5051" max="5051" width="11.140625" style="67" customWidth="1"/>
    <col min="5052" max="5052" width="11.85546875" style="67" customWidth="1"/>
    <col min="5053" max="5053" width="14" style="67" customWidth="1"/>
    <col min="5054" max="5054" width="8" style="67" customWidth="1"/>
    <col min="5055" max="5055" width="9.28515625" style="67" customWidth="1"/>
    <col min="5056" max="5056" width="13.7109375" style="67" customWidth="1"/>
    <col min="5057" max="5057" width="14.140625" style="67" customWidth="1"/>
    <col min="5058" max="5058" width="12.28515625" style="67" customWidth="1"/>
    <col min="5059" max="5059" width="12.7109375" style="67" customWidth="1"/>
    <col min="5060" max="5162" width="8.85546875" style="67"/>
    <col min="5163" max="5163" width="2.28515625" style="67" customWidth="1"/>
    <col min="5164" max="5164" width="7.7109375" style="67" customWidth="1"/>
    <col min="5165" max="5165" width="8.28515625" style="67" customWidth="1"/>
    <col min="5166" max="5166" width="9.85546875" style="67" customWidth="1"/>
    <col min="5167" max="5167" width="8.85546875" style="67"/>
    <col min="5168" max="5168" width="11.7109375" style="67" customWidth="1"/>
    <col min="5169" max="5169" width="14.28515625" style="67" customWidth="1"/>
    <col min="5170" max="5170" width="8.28515625" style="67" customWidth="1"/>
    <col min="5171" max="5171" width="9.28515625" style="67" customWidth="1"/>
    <col min="5172" max="5172" width="8.85546875" style="67"/>
    <col min="5173" max="5173" width="9.85546875" style="67" customWidth="1"/>
    <col min="5174" max="5174" width="11" style="67" customWidth="1"/>
    <col min="5175" max="5175" width="11.85546875" style="67" customWidth="1"/>
    <col min="5176" max="5176" width="9.28515625" style="67" customWidth="1"/>
    <col min="5177" max="5177" width="8.140625" style="67" customWidth="1"/>
    <col min="5178" max="5179" width="8.28515625" style="67" customWidth="1"/>
    <col min="5180" max="5180" width="7.28515625" style="67" customWidth="1"/>
    <col min="5181" max="5182" width="8.28515625" style="67" customWidth="1"/>
    <col min="5183" max="5183" width="9.28515625" style="67" customWidth="1"/>
    <col min="5184" max="5184" width="16.85546875" style="67" customWidth="1"/>
    <col min="5185" max="5185" width="8.28515625" style="67" customWidth="1"/>
    <col min="5186" max="5186" width="9.28515625" style="67" customWidth="1"/>
    <col min="5187" max="5187" width="8.28515625" style="67" customWidth="1"/>
    <col min="5188" max="5188" width="12.140625" style="67" customWidth="1"/>
    <col min="5189" max="5189" width="11.7109375" style="67" customWidth="1"/>
    <col min="5190" max="5190" width="8.7109375" style="67" customWidth="1"/>
    <col min="5191" max="5191" width="9" style="67" customWidth="1"/>
    <col min="5192" max="5192" width="13.28515625" style="67" customWidth="1"/>
    <col min="5193" max="5193" width="13.140625" style="67" customWidth="1"/>
    <col min="5194" max="5194" width="11.28515625" style="67" customWidth="1"/>
    <col min="5195" max="5195" width="10" style="67" customWidth="1"/>
    <col min="5196" max="5196" width="14.28515625" style="67" customWidth="1"/>
    <col min="5197" max="5197" width="7.7109375" style="67" customWidth="1"/>
    <col min="5198" max="5199" width="9.7109375" style="67" customWidth="1"/>
    <col min="5200" max="5200" width="12.140625" style="67" customWidth="1"/>
    <col min="5201" max="5201" width="13" style="67" customWidth="1"/>
    <col min="5202" max="5202" width="14.85546875" style="67" customWidth="1"/>
    <col min="5203" max="5203" width="8.7109375" style="67" customWidth="1"/>
    <col min="5204" max="5204" width="7.7109375" style="67" customWidth="1"/>
    <col min="5205" max="5205" width="10.28515625" style="67" customWidth="1"/>
    <col min="5206" max="5206" width="13.140625" style="67" customWidth="1"/>
    <col min="5207" max="5207" width="11.7109375" style="67" customWidth="1"/>
    <col min="5208" max="5208" width="12.85546875" style="67" customWidth="1"/>
    <col min="5209" max="5209" width="9.7109375" style="67" customWidth="1"/>
    <col min="5210" max="5210" width="16.28515625" style="67" customWidth="1"/>
    <col min="5211" max="5211" width="13" style="67" customWidth="1"/>
    <col min="5212" max="5212" width="12.28515625" style="67" customWidth="1"/>
    <col min="5213" max="5213" width="14.28515625" style="67" customWidth="1"/>
    <col min="5214" max="5214" width="13" style="67" customWidth="1"/>
    <col min="5215" max="5215" width="16.85546875" style="67" customWidth="1"/>
    <col min="5216" max="5216" width="16.7109375" style="67" customWidth="1"/>
    <col min="5217" max="5217" width="14.7109375" style="67" customWidth="1"/>
    <col min="5218" max="5218" width="12.28515625" style="67" customWidth="1"/>
    <col min="5219" max="5219" width="13.28515625" style="67" customWidth="1"/>
    <col min="5220" max="5220" width="9.7109375" style="67" customWidth="1"/>
    <col min="5221" max="5221" width="9.85546875" style="67" customWidth="1"/>
    <col min="5222" max="5222" width="12.28515625" style="67" customWidth="1"/>
    <col min="5223" max="5223" width="9.7109375" style="67" customWidth="1"/>
    <col min="5224" max="5224" width="8.140625" style="67" customWidth="1"/>
    <col min="5225" max="5225" width="13.7109375" style="67" customWidth="1"/>
    <col min="5226" max="5226" width="14.7109375" style="67" customWidth="1"/>
    <col min="5227" max="5227" width="10.7109375" style="67" customWidth="1"/>
    <col min="5228" max="5228" width="11" style="67" customWidth="1"/>
    <col min="5229" max="5229" width="15.28515625" style="67" customWidth="1"/>
    <col min="5230" max="5230" width="10.140625" style="67" customWidth="1"/>
    <col min="5231" max="5231" width="8.28515625" style="67" customWidth="1"/>
    <col min="5232" max="5232" width="11.85546875" style="67" customWidth="1"/>
    <col min="5233" max="5233" width="12" style="67" customWidth="1"/>
    <col min="5234" max="5234" width="17.140625" style="67" customWidth="1"/>
    <col min="5235" max="5235" width="12.7109375" style="67" customWidth="1"/>
    <col min="5236" max="5236" width="14.85546875" style="67" customWidth="1"/>
    <col min="5237" max="5237" width="10.7109375" style="67" customWidth="1"/>
    <col min="5238" max="5238" width="14.28515625" style="67" customWidth="1"/>
    <col min="5239" max="5239" width="16.85546875" style="67" customWidth="1"/>
    <col min="5240" max="5240" width="13.28515625" style="67" customWidth="1"/>
    <col min="5241" max="5241" width="10.85546875" style="67" customWidth="1"/>
    <col min="5242" max="5242" width="10.28515625" style="67" customWidth="1"/>
    <col min="5243" max="5243" width="10.140625" style="67" customWidth="1"/>
    <col min="5244" max="5244" width="13.85546875" style="67" customWidth="1"/>
    <col min="5245" max="5245" width="16.140625" style="67" customWidth="1"/>
    <col min="5246" max="5246" width="10.85546875" style="67" customWidth="1"/>
    <col min="5247" max="5247" width="10.7109375" style="67" customWidth="1"/>
    <col min="5248" max="5248" width="11.28515625" style="67" customWidth="1"/>
    <col min="5249" max="5249" width="11" style="67" customWidth="1"/>
    <col min="5250" max="5250" width="10.85546875" style="67" customWidth="1"/>
    <col min="5251" max="5251" width="11" style="67" customWidth="1"/>
    <col min="5252" max="5252" width="10.85546875" style="67" customWidth="1"/>
    <col min="5253" max="5253" width="11" style="67" customWidth="1"/>
    <col min="5254" max="5254" width="13.28515625" style="67" customWidth="1"/>
    <col min="5255" max="5255" width="9.28515625" style="67" customWidth="1"/>
    <col min="5256" max="5256" width="7.28515625" style="67" customWidth="1"/>
    <col min="5257" max="5257" width="13.7109375" style="67" customWidth="1"/>
    <col min="5258" max="5258" width="13.28515625" style="67" customWidth="1"/>
    <col min="5259" max="5259" width="8.140625" style="67" customWidth="1"/>
    <col min="5260" max="5260" width="13.140625" style="67" customWidth="1"/>
    <col min="5261" max="5261" width="11.7109375" style="67" customWidth="1"/>
    <col min="5262" max="5262" width="11.140625" style="67" customWidth="1"/>
    <col min="5263" max="5263" width="12" style="67" customWidth="1"/>
    <col min="5264" max="5264" width="11.28515625" style="67" customWidth="1"/>
    <col min="5265" max="5265" width="13" style="67" customWidth="1"/>
    <col min="5266" max="5266" width="12.28515625" style="67" customWidth="1"/>
    <col min="5267" max="5267" width="11.85546875" style="67" customWidth="1"/>
    <col min="5268" max="5268" width="11.28515625" style="67" customWidth="1"/>
    <col min="5269" max="5269" width="13.7109375" style="67" customWidth="1"/>
    <col min="5270" max="5270" width="15.28515625" style="67" customWidth="1"/>
    <col min="5271" max="5271" width="12.85546875" style="67" customWidth="1"/>
    <col min="5272" max="5272" width="11.7109375" style="67" customWidth="1"/>
    <col min="5273" max="5273" width="12" style="67" customWidth="1"/>
    <col min="5274" max="5274" width="7.28515625" style="67" customWidth="1"/>
    <col min="5275" max="5275" width="13.28515625" style="67" customWidth="1"/>
    <col min="5276" max="5276" width="9.28515625" style="67" customWidth="1"/>
    <col min="5277" max="5277" width="13.85546875" style="67" customWidth="1"/>
    <col min="5278" max="5280" width="8.28515625" style="67" customWidth="1"/>
    <col min="5281" max="5281" width="13" style="67" customWidth="1"/>
    <col min="5282" max="5282" width="11.85546875" style="67" customWidth="1"/>
    <col min="5283" max="5283" width="14" style="67" customWidth="1"/>
    <col min="5284" max="5284" width="15.28515625" style="67" customWidth="1"/>
    <col min="5285" max="5285" width="13.28515625" style="67" customWidth="1"/>
    <col min="5286" max="5286" width="11.28515625" style="67" customWidth="1"/>
    <col min="5287" max="5287" width="13" style="67" customWidth="1"/>
    <col min="5288" max="5288" width="15.7109375" style="67" customWidth="1"/>
    <col min="5289" max="5289" width="12.7109375" style="67" customWidth="1"/>
    <col min="5290" max="5290" width="12.28515625" style="67" customWidth="1"/>
    <col min="5291" max="5291" width="14.85546875" style="67" customWidth="1"/>
    <col min="5292" max="5292" width="11.85546875" style="67" customWidth="1"/>
    <col min="5293" max="5293" width="12" style="67" customWidth="1"/>
    <col min="5294" max="5294" width="9.7109375" style="67" customWidth="1"/>
    <col min="5295" max="5295" width="12.28515625" style="67" customWidth="1"/>
    <col min="5296" max="5296" width="8.28515625" style="67" customWidth="1"/>
    <col min="5297" max="5297" width="9.7109375" style="67" customWidth="1"/>
    <col min="5298" max="5298" width="10.28515625" style="67" customWidth="1"/>
    <col min="5299" max="5299" width="10.140625" style="67" customWidth="1"/>
    <col min="5300" max="5300" width="11.140625" style="67" customWidth="1"/>
    <col min="5301" max="5301" width="9.28515625" style="67" customWidth="1"/>
    <col min="5302" max="5302" width="50" style="67" customWidth="1"/>
    <col min="5303" max="5305" width="8.28515625" style="67" customWidth="1"/>
    <col min="5306" max="5306" width="8.7109375" style="67" customWidth="1"/>
    <col min="5307" max="5307" width="11.140625" style="67" customWidth="1"/>
    <col min="5308" max="5308" width="11.85546875" style="67" customWidth="1"/>
    <col min="5309" max="5309" width="14" style="67" customWidth="1"/>
    <col min="5310" max="5310" width="8" style="67" customWidth="1"/>
    <col min="5311" max="5311" width="9.28515625" style="67" customWidth="1"/>
    <col min="5312" max="5312" width="13.7109375" style="67" customWidth="1"/>
    <col min="5313" max="5313" width="14.140625" style="67" customWidth="1"/>
    <col min="5314" max="5314" width="12.28515625" style="67" customWidth="1"/>
    <col min="5315" max="5315" width="12.7109375" style="67" customWidth="1"/>
    <col min="5316" max="5418" width="8.85546875" style="67"/>
    <col min="5419" max="5419" width="2.28515625" style="67" customWidth="1"/>
    <col min="5420" max="5420" width="7.7109375" style="67" customWidth="1"/>
    <col min="5421" max="5421" width="8.28515625" style="67" customWidth="1"/>
    <col min="5422" max="5422" width="9.85546875" style="67" customWidth="1"/>
    <col min="5423" max="5423" width="8.85546875" style="67"/>
    <col min="5424" max="5424" width="11.7109375" style="67" customWidth="1"/>
    <col min="5425" max="5425" width="14.28515625" style="67" customWidth="1"/>
    <col min="5426" max="5426" width="8.28515625" style="67" customWidth="1"/>
    <col min="5427" max="5427" width="9.28515625" style="67" customWidth="1"/>
    <col min="5428" max="5428" width="8.85546875" style="67"/>
    <col min="5429" max="5429" width="9.85546875" style="67" customWidth="1"/>
    <col min="5430" max="5430" width="11" style="67" customWidth="1"/>
    <col min="5431" max="5431" width="11.85546875" style="67" customWidth="1"/>
    <col min="5432" max="5432" width="9.28515625" style="67" customWidth="1"/>
    <col min="5433" max="5433" width="8.140625" style="67" customWidth="1"/>
    <col min="5434" max="5435" width="8.28515625" style="67" customWidth="1"/>
    <col min="5436" max="5436" width="7.28515625" style="67" customWidth="1"/>
    <col min="5437" max="5438" width="8.28515625" style="67" customWidth="1"/>
    <col min="5439" max="5439" width="9.28515625" style="67" customWidth="1"/>
    <col min="5440" max="5440" width="16.85546875" style="67" customWidth="1"/>
    <col min="5441" max="5441" width="8.28515625" style="67" customWidth="1"/>
    <col min="5442" max="5442" width="9.28515625" style="67" customWidth="1"/>
    <col min="5443" max="5443" width="8.28515625" style="67" customWidth="1"/>
    <col min="5444" max="5444" width="12.140625" style="67" customWidth="1"/>
    <col min="5445" max="5445" width="11.7109375" style="67" customWidth="1"/>
    <col min="5446" max="5446" width="8.7109375" style="67" customWidth="1"/>
    <col min="5447" max="5447" width="9" style="67" customWidth="1"/>
    <col min="5448" max="5448" width="13.28515625" style="67" customWidth="1"/>
    <col min="5449" max="5449" width="13.140625" style="67" customWidth="1"/>
    <col min="5450" max="5450" width="11.28515625" style="67" customWidth="1"/>
    <col min="5451" max="5451" width="10" style="67" customWidth="1"/>
    <col min="5452" max="5452" width="14.28515625" style="67" customWidth="1"/>
    <col min="5453" max="5453" width="7.7109375" style="67" customWidth="1"/>
    <col min="5454" max="5455" width="9.7109375" style="67" customWidth="1"/>
    <col min="5456" max="5456" width="12.140625" style="67" customWidth="1"/>
    <col min="5457" max="5457" width="13" style="67" customWidth="1"/>
    <col min="5458" max="5458" width="14.85546875" style="67" customWidth="1"/>
    <col min="5459" max="5459" width="8.7109375" style="67" customWidth="1"/>
    <col min="5460" max="5460" width="7.7109375" style="67" customWidth="1"/>
    <col min="5461" max="5461" width="10.28515625" style="67" customWidth="1"/>
    <col min="5462" max="5462" width="13.140625" style="67" customWidth="1"/>
    <col min="5463" max="5463" width="11.7109375" style="67" customWidth="1"/>
    <col min="5464" max="5464" width="12.85546875" style="67" customWidth="1"/>
    <col min="5465" max="5465" width="9.7109375" style="67" customWidth="1"/>
    <col min="5466" max="5466" width="16.28515625" style="67" customWidth="1"/>
    <col min="5467" max="5467" width="13" style="67" customWidth="1"/>
    <col min="5468" max="5468" width="12.28515625" style="67" customWidth="1"/>
    <col min="5469" max="5469" width="14.28515625" style="67" customWidth="1"/>
    <col min="5470" max="5470" width="13" style="67" customWidth="1"/>
    <col min="5471" max="5471" width="16.85546875" style="67" customWidth="1"/>
    <col min="5472" max="5472" width="16.7109375" style="67" customWidth="1"/>
    <col min="5473" max="5473" width="14.7109375" style="67" customWidth="1"/>
    <col min="5474" max="5474" width="12.28515625" style="67" customWidth="1"/>
    <col min="5475" max="5475" width="13.28515625" style="67" customWidth="1"/>
    <col min="5476" max="5476" width="9.7109375" style="67" customWidth="1"/>
    <col min="5477" max="5477" width="9.85546875" style="67" customWidth="1"/>
    <col min="5478" max="5478" width="12.28515625" style="67" customWidth="1"/>
    <col min="5479" max="5479" width="9.7109375" style="67" customWidth="1"/>
    <col min="5480" max="5480" width="8.140625" style="67" customWidth="1"/>
    <col min="5481" max="5481" width="13.7109375" style="67" customWidth="1"/>
    <col min="5482" max="5482" width="14.7109375" style="67" customWidth="1"/>
    <col min="5483" max="5483" width="10.7109375" style="67" customWidth="1"/>
    <col min="5484" max="5484" width="11" style="67" customWidth="1"/>
    <col min="5485" max="5485" width="15.28515625" style="67" customWidth="1"/>
    <col min="5486" max="5486" width="10.140625" style="67" customWidth="1"/>
    <col min="5487" max="5487" width="8.28515625" style="67" customWidth="1"/>
    <col min="5488" max="5488" width="11.85546875" style="67" customWidth="1"/>
    <col min="5489" max="5489" width="12" style="67" customWidth="1"/>
    <col min="5490" max="5490" width="17.140625" style="67" customWidth="1"/>
    <col min="5491" max="5491" width="12.7109375" style="67" customWidth="1"/>
    <col min="5492" max="5492" width="14.85546875" style="67" customWidth="1"/>
    <col min="5493" max="5493" width="10.7109375" style="67" customWidth="1"/>
    <col min="5494" max="5494" width="14.28515625" style="67" customWidth="1"/>
    <col min="5495" max="5495" width="16.85546875" style="67" customWidth="1"/>
    <col min="5496" max="5496" width="13.28515625" style="67" customWidth="1"/>
    <col min="5497" max="5497" width="10.85546875" style="67" customWidth="1"/>
    <col min="5498" max="5498" width="10.28515625" style="67" customWidth="1"/>
    <col min="5499" max="5499" width="10.140625" style="67" customWidth="1"/>
    <col min="5500" max="5500" width="13.85546875" style="67" customWidth="1"/>
    <col min="5501" max="5501" width="16.140625" style="67" customWidth="1"/>
    <col min="5502" max="5502" width="10.85546875" style="67" customWidth="1"/>
    <col min="5503" max="5503" width="10.7109375" style="67" customWidth="1"/>
    <col min="5504" max="5504" width="11.28515625" style="67" customWidth="1"/>
    <col min="5505" max="5505" width="11" style="67" customWidth="1"/>
    <col min="5506" max="5506" width="10.85546875" style="67" customWidth="1"/>
    <col min="5507" max="5507" width="11" style="67" customWidth="1"/>
    <col min="5508" max="5508" width="10.85546875" style="67" customWidth="1"/>
    <col min="5509" max="5509" width="11" style="67" customWidth="1"/>
    <col min="5510" max="5510" width="13.28515625" style="67" customWidth="1"/>
    <col min="5511" max="5511" width="9.28515625" style="67" customWidth="1"/>
    <col min="5512" max="5512" width="7.28515625" style="67" customWidth="1"/>
    <col min="5513" max="5513" width="13.7109375" style="67" customWidth="1"/>
    <col min="5514" max="5514" width="13.28515625" style="67" customWidth="1"/>
    <col min="5515" max="5515" width="8.140625" style="67" customWidth="1"/>
    <col min="5516" max="5516" width="13.140625" style="67" customWidth="1"/>
    <col min="5517" max="5517" width="11.7109375" style="67" customWidth="1"/>
    <col min="5518" max="5518" width="11.140625" style="67" customWidth="1"/>
    <col min="5519" max="5519" width="12" style="67" customWidth="1"/>
    <col min="5520" max="5520" width="11.28515625" style="67" customWidth="1"/>
    <col min="5521" max="5521" width="13" style="67" customWidth="1"/>
    <col min="5522" max="5522" width="12.28515625" style="67" customWidth="1"/>
    <col min="5523" max="5523" width="11.85546875" style="67" customWidth="1"/>
    <col min="5524" max="5524" width="11.28515625" style="67" customWidth="1"/>
    <col min="5525" max="5525" width="13.7109375" style="67" customWidth="1"/>
    <col min="5526" max="5526" width="15.28515625" style="67" customWidth="1"/>
    <col min="5527" max="5527" width="12.85546875" style="67" customWidth="1"/>
    <col min="5528" max="5528" width="11.7109375" style="67" customWidth="1"/>
    <col min="5529" max="5529" width="12" style="67" customWidth="1"/>
    <col min="5530" max="5530" width="7.28515625" style="67" customWidth="1"/>
    <col min="5531" max="5531" width="13.28515625" style="67" customWidth="1"/>
    <col min="5532" max="5532" width="9.28515625" style="67" customWidth="1"/>
    <col min="5533" max="5533" width="13.85546875" style="67" customWidth="1"/>
    <col min="5534" max="5536" width="8.28515625" style="67" customWidth="1"/>
    <col min="5537" max="5537" width="13" style="67" customWidth="1"/>
    <col min="5538" max="5538" width="11.85546875" style="67" customWidth="1"/>
    <col min="5539" max="5539" width="14" style="67" customWidth="1"/>
    <col min="5540" max="5540" width="15.28515625" style="67" customWidth="1"/>
    <col min="5541" max="5541" width="13.28515625" style="67" customWidth="1"/>
    <col min="5542" max="5542" width="11.28515625" style="67" customWidth="1"/>
    <col min="5543" max="5543" width="13" style="67" customWidth="1"/>
    <col min="5544" max="5544" width="15.7109375" style="67" customWidth="1"/>
    <col min="5545" max="5545" width="12.7109375" style="67" customWidth="1"/>
    <col min="5546" max="5546" width="12.28515625" style="67" customWidth="1"/>
    <col min="5547" max="5547" width="14.85546875" style="67" customWidth="1"/>
    <col min="5548" max="5548" width="11.85546875" style="67" customWidth="1"/>
    <col min="5549" max="5549" width="12" style="67" customWidth="1"/>
    <col min="5550" max="5550" width="9.7109375" style="67" customWidth="1"/>
    <col min="5551" max="5551" width="12.28515625" style="67" customWidth="1"/>
    <col min="5552" max="5552" width="8.28515625" style="67" customWidth="1"/>
    <col min="5553" max="5553" width="9.7109375" style="67" customWidth="1"/>
    <col min="5554" max="5554" width="10.28515625" style="67" customWidth="1"/>
    <col min="5555" max="5555" width="10.140625" style="67" customWidth="1"/>
    <col min="5556" max="5556" width="11.140625" style="67" customWidth="1"/>
    <col min="5557" max="5557" width="9.28515625" style="67" customWidth="1"/>
    <col min="5558" max="5558" width="50" style="67" customWidth="1"/>
    <col min="5559" max="5561" width="8.28515625" style="67" customWidth="1"/>
    <col min="5562" max="5562" width="8.7109375" style="67" customWidth="1"/>
    <col min="5563" max="5563" width="11.140625" style="67" customWidth="1"/>
    <col min="5564" max="5564" width="11.85546875" style="67" customWidth="1"/>
    <col min="5565" max="5565" width="14" style="67" customWidth="1"/>
    <col min="5566" max="5566" width="8" style="67" customWidth="1"/>
    <col min="5567" max="5567" width="9.28515625" style="67" customWidth="1"/>
    <col min="5568" max="5568" width="13.7109375" style="67" customWidth="1"/>
    <col min="5569" max="5569" width="14.140625" style="67" customWidth="1"/>
    <col min="5570" max="5570" width="12.28515625" style="67" customWidth="1"/>
    <col min="5571" max="5571" width="12.7109375" style="67" customWidth="1"/>
    <col min="5572" max="5674" width="8.85546875" style="67"/>
    <col min="5675" max="5675" width="2.28515625" style="67" customWidth="1"/>
    <col min="5676" max="5676" width="7.7109375" style="67" customWidth="1"/>
    <col min="5677" max="5677" width="8.28515625" style="67" customWidth="1"/>
    <col min="5678" max="5678" width="9.85546875" style="67" customWidth="1"/>
    <col min="5679" max="5679" width="8.85546875" style="67"/>
    <col min="5680" max="5680" width="11.7109375" style="67" customWidth="1"/>
    <col min="5681" max="5681" width="14.28515625" style="67" customWidth="1"/>
    <col min="5682" max="5682" width="8.28515625" style="67" customWidth="1"/>
    <col min="5683" max="5683" width="9.28515625" style="67" customWidth="1"/>
    <col min="5684" max="5684" width="8.85546875" style="67"/>
    <col min="5685" max="5685" width="9.85546875" style="67" customWidth="1"/>
    <col min="5686" max="5686" width="11" style="67" customWidth="1"/>
    <col min="5687" max="5687" width="11.85546875" style="67" customWidth="1"/>
    <col min="5688" max="5688" width="9.28515625" style="67" customWidth="1"/>
    <col min="5689" max="5689" width="8.140625" style="67" customWidth="1"/>
    <col min="5690" max="5691" width="8.28515625" style="67" customWidth="1"/>
    <col min="5692" max="5692" width="7.28515625" style="67" customWidth="1"/>
    <col min="5693" max="5694" width="8.28515625" style="67" customWidth="1"/>
    <col min="5695" max="5695" width="9.28515625" style="67" customWidth="1"/>
    <col min="5696" max="5696" width="16.85546875" style="67" customWidth="1"/>
    <col min="5697" max="5697" width="8.28515625" style="67" customWidth="1"/>
    <col min="5698" max="5698" width="9.28515625" style="67" customWidth="1"/>
    <col min="5699" max="5699" width="8.28515625" style="67" customWidth="1"/>
    <col min="5700" max="5700" width="12.140625" style="67" customWidth="1"/>
    <col min="5701" max="5701" width="11.7109375" style="67" customWidth="1"/>
    <col min="5702" max="5702" width="8.7109375" style="67" customWidth="1"/>
    <col min="5703" max="5703" width="9" style="67" customWidth="1"/>
    <col min="5704" max="5704" width="13.28515625" style="67" customWidth="1"/>
    <col min="5705" max="5705" width="13.140625" style="67" customWidth="1"/>
    <col min="5706" max="5706" width="11.28515625" style="67" customWidth="1"/>
    <col min="5707" max="5707" width="10" style="67" customWidth="1"/>
    <col min="5708" max="5708" width="14.28515625" style="67" customWidth="1"/>
    <col min="5709" max="5709" width="7.7109375" style="67" customWidth="1"/>
    <col min="5710" max="5711" width="9.7109375" style="67" customWidth="1"/>
    <col min="5712" max="5712" width="12.140625" style="67" customWidth="1"/>
    <col min="5713" max="5713" width="13" style="67" customWidth="1"/>
    <col min="5714" max="5714" width="14.85546875" style="67" customWidth="1"/>
    <col min="5715" max="5715" width="8.7109375" style="67" customWidth="1"/>
    <col min="5716" max="5716" width="7.7109375" style="67" customWidth="1"/>
    <col min="5717" max="5717" width="10.28515625" style="67" customWidth="1"/>
    <col min="5718" max="5718" width="13.140625" style="67" customWidth="1"/>
    <col min="5719" max="5719" width="11.7109375" style="67" customWidth="1"/>
    <col min="5720" max="5720" width="12.85546875" style="67" customWidth="1"/>
    <col min="5721" max="5721" width="9.7109375" style="67" customWidth="1"/>
    <col min="5722" max="5722" width="16.28515625" style="67" customWidth="1"/>
    <col min="5723" max="5723" width="13" style="67" customWidth="1"/>
    <col min="5724" max="5724" width="12.28515625" style="67" customWidth="1"/>
    <col min="5725" max="5725" width="14.28515625" style="67" customWidth="1"/>
    <col min="5726" max="5726" width="13" style="67" customWidth="1"/>
    <col min="5727" max="5727" width="16.85546875" style="67" customWidth="1"/>
    <col min="5728" max="5728" width="16.7109375" style="67" customWidth="1"/>
    <col min="5729" max="5729" width="14.7109375" style="67" customWidth="1"/>
    <col min="5730" max="5730" width="12.28515625" style="67" customWidth="1"/>
    <col min="5731" max="5731" width="13.28515625" style="67" customWidth="1"/>
    <col min="5732" max="5732" width="9.7109375" style="67" customWidth="1"/>
    <col min="5733" max="5733" width="9.85546875" style="67" customWidth="1"/>
    <col min="5734" max="5734" width="12.28515625" style="67" customWidth="1"/>
    <col min="5735" max="5735" width="9.7109375" style="67" customWidth="1"/>
    <col min="5736" max="5736" width="8.140625" style="67" customWidth="1"/>
    <col min="5737" max="5737" width="13.7109375" style="67" customWidth="1"/>
    <col min="5738" max="5738" width="14.7109375" style="67" customWidth="1"/>
    <col min="5739" max="5739" width="10.7109375" style="67" customWidth="1"/>
    <col min="5740" max="5740" width="11" style="67" customWidth="1"/>
    <col min="5741" max="5741" width="15.28515625" style="67" customWidth="1"/>
    <col min="5742" max="5742" width="10.140625" style="67" customWidth="1"/>
    <col min="5743" max="5743" width="8.28515625" style="67" customWidth="1"/>
    <col min="5744" max="5744" width="11.85546875" style="67" customWidth="1"/>
    <col min="5745" max="5745" width="12" style="67" customWidth="1"/>
    <col min="5746" max="5746" width="17.140625" style="67" customWidth="1"/>
    <col min="5747" max="5747" width="12.7109375" style="67" customWidth="1"/>
    <col min="5748" max="5748" width="14.85546875" style="67" customWidth="1"/>
    <col min="5749" max="5749" width="10.7109375" style="67" customWidth="1"/>
    <col min="5750" max="5750" width="14.28515625" style="67" customWidth="1"/>
    <col min="5751" max="5751" width="16.85546875" style="67" customWidth="1"/>
    <col min="5752" max="5752" width="13.28515625" style="67" customWidth="1"/>
    <col min="5753" max="5753" width="10.85546875" style="67" customWidth="1"/>
    <col min="5754" max="5754" width="10.28515625" style="67" customWidth="1"/>
    <col min="5755" max="5755" width="10.140625" style="67" customWidth="1"/>
    <col min="5756" max="5756" width="13.85546875" style="67" customWidth="1"/>
    <col min="5757" max="5757" width="16.140625" style="67" customWidth="1"/>
    <col min="5758" max="5758" width="10.85546875" style="67" customWidth="1"/>
    <col min="5759" max="5759" width="10.7109375" style="67" customWidth="1"/>
    <col min="5760" max="5760" width="11.28515625" style="67" customWidth="1"/>
    <col min="5761" max="5761" width="11" style="67" customWidth="1"/>
    <col min="5762" max="5762" width="10.85546875" style="67" customWidth="1"/>
    <col min="5763" max="5763" width="11" style="67" customWidth="1"/>
    <col min="5764" max="5764" width="10.85546875" style="67" customWidth="1"/>
    <col min="5765" max="5765" width="11" style="67" customWidth="1"/>
    <col min="5766" max="5766" width="13.28515625" style="67" customWidth="1"/>
    <col min="5767" max="5767" width="9.28515625" style="67" customWidth="1"/>
    <col min="5768" max="5768" width="7.28515625" style="67" customWidth="1"/>
    <col min="5769" max="5769" width="13.7109375" style="67" customWidth="1"/>
    <col min="5770" max="5770" width="13.28515625" style="67" customWidth="1"/>
    <col min="5771" max="5771" width="8.140625" style="67" customWidth="1"/>
    <col min="5772" max="5772" width="13.140625" style="67" customWidth="1"/>
    <col min="5773" max="5773" width="11.7109375" style="67" customWidth="1"/>
    <col min="5774" max="5774" width="11.140625" style="67" customWidth="1"/>
    <col min="5775" max="5775" width="12" style="67" customWidth="1"/>
    <col min="5776" max="5776" width="11.28515625" style="67" customWidth="1"/>
    <col min="5777" max="5777" width="13" style="67" customWidth="1"/>
    <col min="5778" max="5778" width="12.28515625" style="67" customWidth="1"/>
    <col min="5779" max="5779" width="11.85546875" style="67" customWidth="1"/>
    <col min="5780" max="5780" width="11.28515625" style="67" customWidth="1"/>
    <col min="5781" max="5781" width="13.7109375" style="67" customWidth="1"/>
    <col min="5782" max="5782" width="15.28515625" style="67" customWidth="1"/>
    <col min="5783" max="5783" width="12.85546875" style="67" customWidth="1"/>
    <col min="5784" max="5784" width="11.7109375" style="67" customWidth="1"/>
    <col min="5785" max="5785" width="12" style="67" customWidth="1"/>
    <col min="5786" max="5786" width="7.28515625" style="67" customWidth="1"/>
    <col min="5787" max="5787" width="13.28515625" style="67" customWidth="1"/>
    <col min="5788" max="5788" width="9.28515625" style="67" customWidth="1"/>
    <col min="5789" max="5789" width="13.85546875" style="67" customWidth="1"/>
    <col min="5790" max="5792" width="8.28515625" style="67" customWidth="1"/>
    <col min="5793" max="5793" width="13" style="67" customWidth="1"/>
    <col min="5794" max="5794" width="11.85546875" style="67" customWidth="1"/>
    <col min="5795" max="5795" width="14" style="67" customWidth="1"/>
    <col min="5796" max="5796" width="15.28515625" style="67" customWidth="1"/>
    <col min="5797" max="5797" width="13.28515625" style="67" customWidth="1"/>
    <col min="5798" max="5798" width="11.28515625" style="67" customWidth="1"/>
    <col min="5799" max="5799" width="13" style="67" customWidth="1"/>
    <col min="5800" max="5800" width="15.7109375" style="67" customWidth="1"/>
    <col min="5801" max="5801" width="12.7109375" style="67" customWidth="1"/>
    <col min="5802" max="5802" width="12.28515625" style="67" customWidth="1"/>
    <col min="5803" max="5803" width="14.85546875" style="67" customWidth="1"/>
    <col min="5804" max="5804" width="11.85546875" style="67" customWidth="1"/>
    <col min="5805" max="5805" width="12" style="67" customWidth="1"/>
    <col min="5806" max="5806" width="9.7109375" style="67" customWidth="1"/>
    <col min="5807" max="5807" width="12.28515625" style="67" customWidth="1"/>
    <col min="5808" max="5808" width="8.28515625" style="67" customWidth="1"/>
    <col min="5809" max="5809" width="9.7109375" style="67" customWidth="1"/>
    <col min="5810" max="5810" width="10.28515625" style="67" customWidth="1"/>
    <col min="5811" max="5811" width="10.140625" style="67" customWidth="1"/>
    <col min="5812" max="5812" width="11.140625" style="67" customWidth="1"/>
    <col min="5813" max="5813" width="9.28515625" style="67" customWidth="1"/>
    <col min="5814" max="5814" width="50" style="67" customWidth="1"/>
    <col min="5815" max="5817" width="8.28515625" style="67" customWidth="1"/>
    <col min="5818" max="5818" width="8.7109375" style="67" customWidth="1"/>
    <col min="5819" max="5819" width="11.140625" style="67" customWidth="1"/>
    <col min="5820" max="5820" width="11.85546875" style="67" customWidth="1"/>
    <col min="5821" max="5821" width="14" style="67" customWidth="1"/>
    <col min="5822" max="5822" width="8" style="67" customWidth="1"/>
    <col min="5823" max="5823" width="9.28515625" style="67" customWidth="1"/>
    <col min="5824" max="5824" width="13.7109375" style="67" customWidth="1"/>
    <col min="5825" max="5825" width="14.140625" style="67" customWidth="1"/>
    <col min="5826" max="5826" width="12.28515625" style="67" customWidth="1"/>
    <col min="5827" max="5827" width="12.7109375" style="67" customWidth="1"/>
    <col min="5828" max="5930" width="8.85546875" style="67"/>
    <col min="5931" max="5931" width="2.28515625" style="67" customWidth="1"/>
    <col min="5932" max="5932" width="7.7109375" style="67" customWidth="1"/>
    <col min="5933" max="5933" width="8.28515625" style="67" customWidth="1"/>
    <col min="5934" max="5934" width="9.85546875" style="67" customWidth="1"/>
    <col min="5935" max="5935" width="8.85546875" style="67"/>
    <col min="5936" max="5936" width="11.7109375" style="67" customWidth="1"/>
    <col min="5937" max="5937" width="14.28515625" style="67" customWidth="1"/>
    <col min="5938" max="5938" width="8.28515625" style="67" customWidth="1"/>
    <col min="5939" max="5939" width="9.28515625" style="67" customWidth="1"/>
    <col min="5940" max="5940" width="8.85546875" style="67"/>
    <col min="5941" max="5941" width="9.85546875" style="67" customWidth="1"/>
    <col min="5942" max="5942" width="11" style="67" customWidth="1"/>
    <col min="5943" max="5943" width="11.85546875" style="67" customWidth="1"/>
    <col min="5944" max="5944" width="9.28515625" style="67" customWidth="1"/>
    <col min="5945" max="5945" width="8.140625" style="67" customWidth="1"/>
    <col min="5946" max="5947" width="8.28515625" style="67" customWidth="1"/>
    <col min="5948" max="5948" width="7.28515625" style="67" customWidth="1"/>
    <col min="5949" max="5950" width="8.28515625" style="67" customWidth="1"/>
    <col min="5951" max="5951" width="9.28515625" style="67" customWidth="1"/>
    <col min="5952" max="5952" width="16.85546875" style="67" customWidth="1"/>
    <col min="5953" max="5953" width="8.28515625" style="67" customWidth="1"/>
    <col min="5954" max="5954" width="9.28515625" style="67" customWidth="1"/>
    <col min="5955" max="5955" width="8.28515625" style="67" customWidth="1"/>
    <col min="5956" max="5956" width="12.140625" style="67" customWidth="1"/>
    <col min="5957" max="5957" width="11.7109375" style="67" customWidth="1"/>
    <col min="5958" max="5958" width="8.7109375" style="67" customWidth="1"/>
    <col min="5959" max="5959" width="9" style="67" customWidth="1"/>
    <col min="5960" max="5960" width="13.28515625" style="67" customWidth="1"/>
    <col min="5961" max="5961" width="13.140625" style="67" customWidth="1"/>
    <col min="5962" max="5962" width="11.28515625" style="67" customWidth="1"/>
    <col min="5963" max="5963" width="10" style="67" customWidth="1"/>
    <col min="5964" max="5964" width="14.28515625" style="67" customWidth="1"/>
    <col min="5965" max="5965" width="7.7109375" style="67" customWidth="1"/>
    <col min="5966" max="5967" width="9.7109375" style="67" customWidth="1"/>
    <col min="5968" max="5968" width="12.140625" style="67" customWidth="1"/>
    <col min="5969" max="5969" width="13" style="67" customWidth="1"/>
    <col min="5970" max="5970" width="14.85546875" style="67" customWidth="1"/>
    <col min="5971" max="5971" width="8.7109375" style="67" customWidth="1"/>
    <col min="5972" max="5972" width="7.7109375" style="67" customWidth="1"/>
    <col min="5973" max="5973" width="10.28515625" style="67" customWidth="1"/>
    <col min="5974" max="5974" width="13.140625" style="67" customWidth="1"/>
    <col min="5975" max="5975" width="11.7109375" style="67" customWidth="1"/>
    <col min="5976" max="5976" width="12.85546875" style="67" customWidth="1"/>
    <col min="5977" max="5977" width="9.7109375" style="67" customWidth="1"/>
    <col min="5978" max="5978" width="16.28515625" style="67" customWidth="1"/>
    <col min="5979" max="5979" width="13" style="67" customWidth="1"/>
    <col min="5980" max="5980" width="12.28515625" style="67" customWidth="1"/>
    <col min="5981" max="5981" width="14.28515625" style="67" customWidth="1"/>
    <col min="5982" max="5982" width="13" style="67" customWidth="1"/>
    <col min="5983" max="5983" width="16.85546875" style="67" customWidth="1"/>
    <col min="5984" max="5984" width="16.7109375" style="67" customWidth="1"/>
    <col min="5985" max="5985" width="14.7109375" style="67" customWidth="1"/>
    <col min="5986" max="5986" width="12.28515625" style="67" customWidth="1"/>
    <col min="5987" max="5987" width="13.28515625" style="67" customWidth="1"/>
    <col min="5988" max="5988" width="9.7109375" style="67" customWidth="1"/>
    <col min="5989" max="5989" width="9.85546875" style="67" customWidth="1"/>
    <col min="5990" max="5990" width="12.28515625" style="67" customWidth="1"/>
    <col min="5991" max="5991" width="9.7109375" style="67" customWidth="1"/>
    <col min="5992" max="5992" width="8.140625" style="67" customWidth="1"/>
    <col min="5993" max="5993" width="13.7109375" style="67" customWidth="1"/>
    <col min="5994" max="5994" width="14.7109375" style="67" customWidth="1"/>
    <col min="5995" max="5995" width="10.7109375" style="67" customWidth="1"/>
    <col min="5996" max="5996" width="11" style="67" customWidth="1"/>
    <col min="5997" max="5997" width="15.28515625" style="67" customWidth="1"/>
    <col min="5998" max="5998" width="10.140625" style="67" customWidth="1"/>
    <col min="5999" max="5999" width="8.28515625" style="67" customWidth="1"/>
    <col min="6000" max="6000" width="11.85546875" style="67" customWidth="1"/>
    <col min="6001" max="6001" width="12" style="67" customWidth="1"/>
    <col min="6002" max="6002" width="17.140625" style="67" customWidth="1"/>
    <col min="6003" max="6003" width="12.7109375" style="67" customWidth="1"/>
    <col min="6004" max="6004" width="14.85546875" style="67" customWidth="1"/>
    <col min="6005" max="6005" width="10.7109375" style="67" customWidth="1"/>
    <col min="6006" max="6006" width="14.28515625" style="67" customWidth="1"/>
    <col min="6007" max="6007" width="16.85546875" style="67" customWidth="1"/>
    <col min="6008" max="6008" width="13.28515625" style="67" customWidth="1"/>
    <col min="6009" max="6009" width="10.85546875" style="67" customWidth="1"/>
    <col min="6010" max="6010" width="10.28515625" style="67" customWidth="1"/>
    <col min="6011" max="6011" width="10.140625" style="67" customWidth="1"/>
    <col min="6012" max="6012" width="13.85546875" style="67" customWidth="1"/>
    <col min="6013" max="6013" width="16.140625" style="67" customWidth="1"/>
    <col min="6014" max="6014" width="10.85546875" style="67" customWidth="1"/>
    <col min="6015" max="6015" width="10.7109375" style="67" customWidth="1"/>
    <col min="6016" max="6016" width="11.28515625" style="67" customWidth="1"/>
    <col min="6017" max="6017" width="11" style="67" customWidth="1"/>
    <col min="6018" max="6018" width="10.85546875" style="67" customWidth="1"/>
    <col min="6019" max="6019" width="11" style="67" customWidth="1"/>
    <col min="6020" max="6020" width="10.85546875" style="67" customWidth="1"/>
    <col min="6021" max="6021" width="11" style="67" customWidth="1"/>
    <col min="6022" max="6022" width="13.28515625" style="67" customWidth="1"/>
    <col min="6023" max="6023" width="9.28515625" style="67" customWidth="1"/>
    <col min="6024" max="6024" width="7.28515625" style="67" customWidth="1"/>
    <col min="6025" max="6025" width="13.7109375" style="67" customWidth="1"/>
    <col min="6026" max="6026" width="13.28515625" style="67" customWidth="1"/>
    <col min="6027" max="6027" width="8.140625" style="67" customWidth="1"/>
    <col min="6028" max="6028" width="13.140625" style="67" customWidth="1"/>
    <col min="6029" max="6029" width="11.7109375" style="67" customWidth="1"/>
    <col min="6030" max="6030" width="11.140625" style="67" customWidth="1"/>
    <col min="6031" max="6031" width="12" style="67" customWidth="1"/>
    <col min="6032" max="6032" width="11.28515625" style="67" customWidth="1"/>
    <col min="6033" max="6033" width="13" style="67" customWidth="1"/>
    <col min="6034" max="6034" width="12.28515625" style="67" customWidth="1"/>
    <col min="6035" max="6035" width="11.85546875" style="67" customWidth="1"/>
    <col min="6036" max="6036" width="11.28515625" style="67" customWidth="1"/>
    <col min="6037" max="6037" width="13.7109375" style="67" customWidth="1"/>
    <col min="6038" max="6038" width="15.28515625" style="67" customWidth="1"/>
    <col min="6039" max="6039" width="12.85546875" style="67" customWidth="1"/>
    <col min="6040" max="6040" width="11.7109375" style="67" customWidth="1"/>
    <col min="6041" max="6041" width="12" style="67" customWidth="1"/>
    <col min="6042" max="6042" width="7.28515625" style="67" customWidth="1"/>
    <col min="6043" max="6043" width="13.28515625" style="67" customWidth="1"/>
    <col min="6044" max="6044" width="9.28515625" style="67" customWidth="1"/>
    <col min="6045" max="6045" width="13.85546875" style="67" customWidth="1"/>
    <col min="6046" max="6048" width="8.28515625" style="67" customWidth="1"/>
    <col min="6049" max="6049" width="13" style="67" customWidth="1"/>
    <col min="6050" max="6050" width="11.85546875" style="67" customWidth="1"/>
    <col min="6051" max="6051" width="14" style="67" customWidth="1"/>
    <col min="6052" max="6052" width="15.28515625" style="67" customWidth="1"/>
    <col min="6053" max="6053" width="13.28515625" style="67" customWidth="1"/>
    <col min="6054" max="6054" width="11.28515625" style="67" customWidth="1"/>
    <col min="6055" max="6055" width="13" style="67" customWidth="1"/>
    <col min="6056" max="6056" width="15.7109375" style="67" customWidth="1"/>
    <col min="6057" max="6057" width="12.7109375" style="67" customWidth="1"/>
    <col min="6058" max="6058" width="12.28515625" style="67" customWidth="1"/>
    <col min="6059" max="6059" width="14.85546875" style="67" customWidth="1"/>
    <col min="6060" max="6060" width="11.85546875" style="67" customWidth="1"/>
    <col min="6061" max="6061" width="12" style="67" customWidth="1"/>
    <col min="6062" max="6062" width="9.7109375" style="67" customWidth="1"/>
    <col min="6063" max="6063" width="12.28515625" style="67" customWidth="1"/>
    <col min="6064" max="6064" width="8.28515625" style="67" customWidth="1"/>
    <col min="6065" max="6065" width="9.7109375" style="67" customWidth="1"/>
    <col min="6066" max="6066" width="10.28515625" style="67" customWidth="1"/>
    <col min="6067" max="6067" width="10.140625" style="67" customWidth="1"/>
    <col min="6068" max="6068" width="11.140625" style="67" customWidth="1"/>
    <col min="6069" max="6069" width="9.28515625" style="67" customWidth="1"/>
    <col min="6070" max="6070" width="50" style="67" customWidth="1"/>
    <col min="6071" max="6073" width="8.28515625" style="67" customWidth="1"/>
    <col min="6074" max="6074" width="8.7109375" style="67" customWidth="1"/>
    <col min="6075" max="6075" width="11.140625" style="67" customWidth="1"/>
    <col min="6076" max="6076" width="11.85546875" style="67" customWidth="1"/>
    <col min="6077" max="6077" width="14" style="67" customWidth="1"/>
    <col min="6078" max="6078" width="8" style="67" customWidth="1"/>
    <col min="6079" max="6079" width="9.28515625" style="67" customWidth="1"/>
    <col min="6080" max="6080" width="13.7109375" style="67" customWidth="1"/>
    <col min="6081" max="6081" width="14.140625" style="67" customWidth="1"/>
    <col min="6082" max="6082" width="12.28515625" style="67" customWidth="1"/>
    <col min="6083" max="6083" width="12.7109375" style="67" customWidth="1"/>
    <col min="6084" max="6186" width="8.85546875" style="67"/>
    <col min="6187" max="6187" width="2.28515625" style="67" customWidth="1"/>
    <col min="6188" max="6188" width="7.7109375" style="67" customWidth="1"/>
    <col min="6189" max="6189" width="8.28515625" style="67" customWidth="1"/>
    <col min="6190" max="6190" width="9.85546875" style="67" customWidth="1"/>
    <col min="6191" max="6191" width="8.85546875" style="67"/>
    <col min="6192" max="6192" width="11.7109375" style="67" customWidth="1"/>
    <col min="6193" max="6193" width="14.28515625" style="67" customWidth="1"/>
    <col min="6194" max="6194" width="8.28515625" style="67" customWidth="1"/>
    <col min="6195" max="6195" width="9.28515625" style="67" customWidth="1"/>
    <col min="6196" max="6196" width="8.85546875" style="67"/>
    <col min="6197" max="6197" width="9.85546875" style="67" customWidth="1"/>
    <col min="6198" max="6198" width="11" style="67" customWidth="1"/>
    <col min="6199" max="6199" width="11.85546875" style="67" customWidth="1"/>
    <col min="6200" max="6200" width="9.28515625" style="67" customWidth="1"/>
    <col min="6201" max="6201" width="8.140625" style="67" customWidth="1"/>
    <col min="6202" max="6203" width="8.28515625" style="67" customWidth="1"/>
    <col min="6204" max="6204" width="7.28515625" style="67" customWidth="1"/>
    <col min="6205" max="6206" width="8.28515625" style="67" customWidth="1"/>
    <col min="6207" max="6207" width="9.28515625" style="67" customWidth="1"/>
    <col min="6208" max="6208" width="16.85546875" style="67" customWidth="1"/>
    <col min="6209" max="6209" width="8.28515625" style="67" customWidth="1"/>
    <col min="6210" max="6210" width="9.28515625" style="67" customWidth="1"/>
    <col min="6211" max="6211" width="8.28515625" style="67" customWidth="1"/>
    <col min="6212" max="6212" width="12.140625" style="67" customWidth="1"/>
    <col min="6213" max="6213" width="11.7109375" style="67" customWidth="1"/>
    <col min="6214" max="6214" width="8.7109375" style="67" customWidth="1"/>
    <col min="6215" max="6215" width="9" style="67" customWidth="1"/>
    <col min="6216" max="6216" width="13.28515625" style="67" customWidth="1"/>
    <col min="6217" max="6217" width="13.140625" style="67" customWidth="1"/>
    <col min="6218" max="6218" width="11.28515625" style="67" customWidth="1"/>
    <col min="6219" max="6219" width="10" style="67" customWidth="1"/>
    <col min="6220" max="6220" width="14.28515625" style="67" customWidth="1"/>
    <col min="6221" max="6221" width="7.7109375" style="67" customWidth="1"/>
    <col min="6222" max="6223" width="9.7109375" style="67" customWidth="1"/>
    <col min="6224" max="6224" width="12.140625" style="67" customWidth="1"/>
    <col min="6225" max="6225" width="13" style="67" customWidth="1"/>
    <col min="6226" max="6226" width="14.85546875" style="67" customWidth="1"/>
    <col min="6227" max="6227" width="8.7109375" style="67" customWidth="1"/>
    <col min="6228" max="6228" width="7.7109375" style="67" customWidth="1"/>
    <col min="6229" max="6229" width="10.28515625" style="67" customWidth="1"/>
    <col min="6230" max="6230" width="13.140625" style="67" customWidth="1"/>
    <col min="6231" max="6231" width="11.7109375" style="67" customWidth="1"/>
    <col min="6232" max="6232" width="12.85546875" style="67" customWidth="1"/>
    <col min="6233" max="6233" width="9.7109375" style="67" customWidth="1"/>
    <col min="6234" max="6234" width="16.28515625" style="67" customWidth="1"/>
    <col min="6235" max="6235" width="13" style="67" customWidth="1"/>
    <col min="6236" max="6236" width="12.28515625" style="67" customWidth="1"/>
    <col min="6237" max="6237" width="14.28515625" style="67" customWidth="1"/>
    <col min="6238" max="6238" width="13" style="67" customWidth="1"/>
    <col min="6239" max="6239" width="16.85546875" style="67" customWidth="1"/>
    <col min="6240" max="6240" width="16.7109375" style="67" customWidth="1"/>
    <col min="6241" max="6241" width="14.7109375" style="67" customWidth="1"/>
    <col min="6242" max="6242" width="12.28515625" style="67" customWidth="1"/>
    <col min="6243" max="6243" width="13.28515625" style="67" customWidth="1"/>
    <col min="6244" max="6244" width="9.7109375" style="67" customWidth="1"/>
    <col min="6245" max="6245" width="9.85546875" style="67" customWidth="1"/>
    <col min="6246" max="6246" width="12.28515625" style="67" customWidth="1"/>
    <col min="6247" max="6247" width="9.7109375" style="67" customWidth="1"/>
    <col min="6248" max="6248" width="8.140625" style="67" customWidth="1"/>
    <col min="6249" max="6249" width="13.7109375" style="67" customWidth="1"/>
    <col min="6250" max="6250" width="14.7109375" style="67" customWidth="1"/>
    <col min="6251" max="6251" width="10.7109375" style="67" customWidth="1"/>
    <col min="6252" max="6252" width="11" style="67" customWidth="1"/>
    <col min="6253" max="6253" width="15.28515625" style="67" customWidth="1"/>
    <col min="6254" max="6254" width="10.140625" style="67" customWidth="1"/>
    <col min="6255" max="6255" width="8.28515625" style="67" customWidth="1"/>
    <col min="6256" max="6256" width="11.85546875" style="67" customWidth="1"/>
    <col min="6257" max="6257" width="12" style="67" customWidth="1"/>
    <col min="6258" max="6258" width="17.140625" style="67" customWidth="1"/>
    <col min="6259" max="6259" width="12.7109375" style="67" customWidth="1"/>
    <col min="6260" max="6260" width="14.85546875" style="67" customWidth="1"/>
    <col min="6261" max="6261" width="10.7109375" style="67" customWidth="1"/>
    <col min="6262" max="6262" width="14.28515625" style="67" customWidth="1"/>
    <col min="6263" max="6263" width="16.85546875" style="67" customWidth="1"/>
    <col min="6264" max="6264" width="13.28515625" style="67" customWidth="1"/>
    <col min="6265" max="6265" width="10.85546875" style="67" customWidth="1"/>
    <col min="6266" max="6266" width="10.28515625" style="67" customWidth="1"/>
    <col min="6267" max="6267" width="10.140625" style="67" customWidth="1"/>
    <col min="6268" max="6268" width="13.85546875" style="67" customWidth="1"/>
    <col min="6269" max="6269" width="16.140625" style="67" customWidth="1"/>
    <col min="6270" max="6270" width="10.85546875" style="67" customWidth="1"/>
    <col min="6271" max="6271" width="10.7109375" style="67" customWidth="1"/>
    <col min="6272" max="6272" width="11.28515625" style="67" customWidth="1"/>
    <col min="6273" max="6273" width="11" style="67" customWidth="1"/>
    <col min="6274" max="6274" width="10.85546875" style="67" customWidth="1"/>
    <col min="6275" max="6275" width="11" style="67" customWidth="1"/>
    <col min="6276" max="6276" width="10.85546875" style="67" customWidth="1"/>
    <col min="6277" max="6277" width="11" style="67" customWidth="1"/>
    <col min="6278" max="6278" width="13.28515625" style="67" customWidth="1"/>
    <col min="6279" max="6279" width="9.28515625" style="67" customWidth="1"/>
    <col min="6280" max="6280" width="7.28515625" style="67" customWidth="1"/>
    <col min="6281" max="6281" width="13.7109375" style="67" customWidth="1"/>
    <col min="6282" max="6282" width="13.28515625" style="67" customWidth="1"/>
    <col min="6283" max="6283" width="8.140625" style="67" customWidth="1"/>
    <col min="6284" max="6284" width="13.140625" style="67" customWidth="1"/>
    <col min="6285" max="6285" width="11.7109375" style="67" customWidth="1"/>
    <col min="6286" max="6286" width="11.140625" style="67" customWidth="1"/>
    <col min="6287" max="6287" width="12" style="67" customWidth="1"/>
    <col min="6288" max="6288" width="11.28515625" style="67" customWidth="1"/>
    <col min="6289" max="6289" width="13" style="67" customWidth="1"/>
    <col min="6290" max="6290" width="12.28515625" style="67" customWidth="1"/>
    <col min="6291" max="6291" width="11.85546875" style="67" customWidth="1"/>
    <col min="6292" max="6292" width="11.28515625" style="67" customWidth="1"/>
    <col min="6293" max="6293" width="13.7109375" style="67" customWidth="1"/>
    <col min="6294" max="6294" width="15.28515625" style="67" customWidth="1"/>
    <col min="6295" max="6295" width="12.85546875" style="67" customWidth="1"/>
    <col min="6296" max="6296" width="11.7109375" style="67" customWidth="1"/>
    <col min="6297" max="6297" width="12" style="67" customWidth="1"/>
    <col min="6298" max="6298" width="7.28515625" style="67" customWidth="1"/>
    <col min="6299" max="6299" width="13.28515625" style="67" customWidth="1"/>
    <col min="6300" max="6300" width="9.28515625" style="67" customWidth="1"/>
    <col min="6301" max="6301" width="13.85546875" style="67" customWidth="1"/>
    <col min="6302" max="6304" width="8.28515625" style="67" customWidth="1"/>
    <col min="6305" max="6305" width="13" style="67" customWidth="1"/>
    <col min="6306" max="6306" width="11.85546875" style="67" customWidth="1"/>
    <col min="6307" max="6307" width="14" style="67" customWidth="1"/>
    <col min="6308" max="6308" width="15.28515625" style="67" customWidth="1"/>
    <col min="6309" max="6309" width="13.28515625" style="67" customWidth="1"/>
    <col min="6310" max="6310" width="11.28515625" style="67" customWidth="1"/>
    <col min="6311" max="6311" width="13" style="67" customWidth="1"/>
    <col min="6312" max="6312" width="15.7109375" style="67" customWidth="1"/>
    <col min="6313" max="6313" width="12.7109375" style="67" customWidth="1"/>
    <col min="6314" max="6314" width="12.28515625" style="67" customWidth="1"/>
    <col min="6315" max="6315" width="14.85546875" style="67" customWidth="1"/>
    <col min="6316" max="6316" width="11.85546875" style="67" customWidth="1"/>
    <col min="6317" max="6317" width="12" style="67" customWidth="1"/>
    <col min="6318" max="6318" width="9.7109375" style="67" customWidth="1"/>
    <col min="6319" max="6319" width="12.28515625" style="67" customWidth="1"/>
    <col min="6320" max="6320" width="8.28515625" style="67" customWidth="1"/>
    <col min="6321" max="6321" width="9.7109375" style="67" customWidth="1"/>
    <col min="6322" max="6322" width="10.28515625" style="67" customWidth="1"/>
    <col min="6323" max="6323" width="10.140625" style="67" customWidth="1"/>
    <col min="6324" max="6324" width="11.140625" style="67" customWidth="1"/>
    <col min="6325" max="6325" width="9.28515625" style="67" customWidth="1"/>
    <col min="6326" max="6326" width="50" style="67" customWidth="1"/>
    <col min="6327" max="6329" width="8.28515625" style="67" customWidth="1"/>
    <col min="6330" max="6330" width="8.7109375" style="67" customWidth="1"/>
    <col min="6331" max="6331" width="11.140625" style="67" customWidth="1"/>
    <col min="6332" max="6332" width="11.85546875" style="67" customWidth="1"/>
    <col min="6333" max="6333" width="14" style="67" customWidth="1"/>
    <col min="6334" max="6334" width="8" style="67" customWidth="1"/>
    <col min="6335" max="6335" width="9.28515625" style="67" customWidth="1"/>
    <col min="6336" max="6336" width="13.7109375" style="67" customWidth="1"/>
    <col min="6337" max="6337" width="14.140625" style="67" customWidth="1"/>
    <col min="6338" max="6338" width="12.28515625" style="67" customWidth="1"/>
    <col min="6339" max="6339" width="12.7109375" style="67" customWidth="1"/>
    <col min="6340" max="6442" width="8.85546875" style="67"/>
    <col min="6443" max="6443" width="2.28515625" style="67" customWidth="1"/>
    <col min="6444" max="6444" width="7.7109375" style="67" customWidth="1"/>
    <col min="6445" max="6445" width="8.28515625" style="67" customWidth="1"/>
    <col min="6446" max="6446" width="9.85546875" style="67" customWidth="1"/>
    <col min="6447" max="6447" width="8.85546875" style="67"/>
    <col min="6448" max="6448" width="11.7109375" style="67" customWidth="1"/>
    <col min="6449" max="6449" width="14.28515625" style="67" customWidth="1"/>
    <col min="6450" max="6450" width="8.28515625" style="67" customWidth="1"/>
    <col min="6451" max="6451" width="9.28515625" style="67" customWidth="1"/>
    <col min="6452" max="6452" width="8.85546875" style="67"/>
    <col min="6453" max="6453" width="9.85546875" style="67" customWidth="1"/>
    <col min="6454" max="6454" width="11" style="67" customWidth="1"/>
    <col min="6455" max="6455" width="11.85546875" style="67" customWidth="1"/>
    <col min="6456" max="6456" width="9.28515625" style="67" customWidth="1"/>
    <col min="6457" max="6457" width="8.140625" style="67" customWidth="1"/>
    <col min="6458" max="6459" width="8.28515625" style="67" customWidth="1"/>
    <col min="6460" max="6460" width="7.28515625" style="67" customWidth="1"/>
    <col min="6461" max="6462" width="8.28515625" style="67" customWidth="1"/>
    <col min="6463" max="6463" width="9.28515625" style="67" customWidth="1"/>
    <col min="6464" max="6464" width="16.85546875" style="67" customWidth="1"/>
    <col min="6465" max="6465" width="8.28515625" style="67" customWidth="1"/>
    <col min="6466" max="6466" width="9.28515625" style="67" customWidth="1"/>
    <col min="6467" max="6467" width="8.28515625" style="67" customWidth="1"/>
    <col min="6468" max="6468" width="12.140625" style="67" customWidth="1"/>
    <col min="6469" max="6469" width="11.7109375" style="67" customWidth="1"/>
    <col min="6470" max="6470" width="8.7109375" style="67" customWidth="1"/>
    <col min="6471" max="6471" width="9" style="67" customWidth="1"/>
    <col min="6472" max="6472" width="13.28515625" style="67" customWidth="1"/>
    <col min="6473" max="6473" width="13.140625" style="67" customWidth="1"/>
    <col min="6474" max="6474" width="11.28515625" style="67" customWidth="1"/>
    <col min="6475" max="6475" width="10" style="67" customWidth="1"/>
    <col min="6476" max="6476" width="14.28515625" style="67" customWidth="1"/>
    <col min="6477" max="6477" width="7.7109375" style="67" customWidth="1"/>
    <col min="6478" max="6479" width="9.7109375" style="67" customWidth="1"/>
    <col min="6480" max="6480" width="12.140625" style="67" customWidth="1"/>
    <col min="6481" max="6481" width="13" style="67" customWidth="1"/>
    <col min="6482" max="6482" width="14.85546875" style="67" customWidth="1"/>
    <col min="6483" max="6483" width="8.7109375" style="67" customWidth="1"/>
    <col min="6484" max="6484" width="7.7109375" style="67" customWidth="1"/>
    <col min="6485" max="6485" width="10.28515625" style="67" customWidth="1"/>
    <col min="6486" max="6486" width="13.140625" style="67" customWidth="1"/>
    <col min="6487" max="6487" width="11.7109375" style="67" customWidth="1"/>
    <col min="6488" max="6488" width="12.85546875" style="67" customWidth="1"/>
    <col min="6489" max="6489" width="9.7109375" style="67" customWidth="1"/>
    <col min="6490" max="6490" width="16.28515625" style="67" customWidth="1"/>
    <col min="6491" max="6491" width="13" style="67" customWidth="1"/>
    <col min="6492" max="6492" width="12.28515625" style="67" customWidth="1"/>
    <col min="6493" max="6493" width="14.28515625" style="67" customWidth="1"/>
    <col min="6494" max="6494" width="13" style="67" customWidth="1"/>
    <col min="6495" max="6495" width="16.85546875" style="67" customWidth="1"/>
    <col min="6496" max="6496" width="16.7109375" style="67" customWidth="1"/>
    <col min="6497" max="6497" width="14.7109375" style="67" customWidth="1"/>
    <col min="6498" max="6498" width="12.28515625" style="67" customWidth="1"/>
    <col min="6499" max="6499" width="13.28515625" style="67" customWidth="1"/>
    <col min="6500" max="6500" width="9.7109375" style="67" customWidth="1"/>
    <col min="6501" max="6501" width="9.85546875" style="67" customWidth="1"/>
    <col min="6502" max="6502" width="12.28515625" style="67" customWidth="1"/>
    <col min="6503" max="6503" width="9.7109375" style="67" customWidth="1"/>
    <col min="6504" max="6504" width="8.140625" style="67" customWidth="1"/>
    <col min="6505" max="6505" width="13.7109375" style="67" customWidth="1"/>
    <col min="6506" max="6506" width="14.7109375" style="67" customWidth="1"/>
    <col min="6507" max="6507" width="10.7109375" style="67" customWidth="1"/>
    <col min="6508" max="6508" width="11" style="67" customWidth="1"/>
    <col min="6509" max="6509" width="15.28515625" style="67" customWidth="1"/>
    <col min="6510" max="6510" width="10.140625" style="67" customWidth="1"/>
    <col min="6511" max="6511" width="8.28515625" style="67" customWidth="1"/>
    <col min="6512" max="6512" width="11.85546875" style="67" customWidth="1"/>
    <col min="6513" max="6513" width="12" style="67" customWidth="1"/>
    <col min="6514" max="6514" width="17.140625" style="67" customWidth="1"/>
    <col min="6515" max="6515" width="12.7109375" style="67" customWidth="1"/>
    <col min="6516" max="6516" width="14.85546875" style="67" customWidth="1"/>
    <col min="6517" max="6517" width="10.7109375" style="67" customWidth="1"/>
    <col min="6518" max="6518" width="14.28515625" style="67" customWidth="1"/>
    <col min="6519" max="6519" width="16.85546875" style="67" customWidth="1"/>
    <col min="6520" max="6520" width="13.28515625" style="67" customWidth="1"/>
    <col min="6521" max="6521" width="10.85546875" style="67" customWidth="1"/>
    <col min="6522" max="6522" width="10.28515625" style="67" customWidth="1"/>
    <col min="6523" max="6523" width="10.140625" style="67" customWidth="1"/>
    <col min="6524" max="6524" width="13.85546875" style="67" customWidth="1"/>
    <col min="6525" max="6525" width="16.140625" style="67" customWidth="1"/>
    <col min="6526" max="6526" width="10.85546875" style="67" customWidth="1"/>
    <col min="6527" max="6527" width="10.7109375" style="67" customWidth="1"/>
    <col min="6528" max="6528" width="11.28515625" style="67" customWidth="1"/>
    <col min="6529" max="6529" width="11" style="67" customWidth="1"/>
    <col min="6530" max="6530" width="10.85546875" style="67" customWidth="1"/>
    <col min="6531" max="6531" width="11" style="67" customWidth="1"/>
    <col min="6532" max="6532" width="10.85546875" style="67" customWidth="1"/>
    <col min="6533" max="6533" width="11" style="67" customWidth="1"/>
    <col min="6534" max="6534" width="13.28515625" style="67" customWidth="1"/>
    <col min="6535" max="6535" width="9.28515625" style="67" customWidth="1"/>
    <col min="6536" max="6536" width="7.28515625" style="67" customWidth="1"/>
    <col min="6537" max="6537" width="13.7109375" style="67" customWidth="1"/>
    <col min="6538" max="6538" width="13.28515625" style="67" customWidth="1"/>
    <col min="6539" max="6539" width="8.140625" style="67" customWidth="1"/>
    <col min="6540" max="6540" width="13.140625" style="67" customWidth="1"/>
    <col min="6541" max="6541" width="11.7109375" style="67" customWidth="1"/>
    <col min="6542" max="6542" width="11.140625" style="67" customWidth="1"/>
    <col min="6543" max="6543" width="12" style="67" customWidth="1"/>
    <col min="6544" max="6544" width="11.28515625" style="67" customWidth="1"/>
    <col min="6545" max="6545" width="13" style="67" customWidth="1"/>
    <col min="6546" max="6546" width="12.28515625" style="67" customWidth="1"/>
    <col min="6547" max="6547" width="11.85546875" style="67" customWidth="1"/>
    <col min="6548" max="6548" width="11.28515625" style="67" customWidth="1"/>
    <col min="6549" max="6549" width="13.7109375" style="67" customWidth="1"/>
    <col min="6550" max="6550" width="15.28515625" style="67" customWidth="1"/>
    <col min="6551" max="6551" width="12.85546875" style="67" customWidth="1"/>
    <col min="6552" max="6552" width="11.7109375" style="67" customWidth="1"/>
    <col min="6553" max="6553" width="12" style="67" customWidth="1"/>
    <col min="6554" max="6554" width="7.28515625" style="67" customWidth="1"/>
    <col min="6555" max="6555" width="13.28515625" style="67" customWidth="1"/>
    <col min="6556" max="6556" width="9.28515625" style="67" customWidth="1"/>
    <col min="6557" max="6557" width="13.85546875" style="67" customWidth="1"/>
    <col min="6558" max="6560" width="8.28515625" style="67" customWidth="1"/>
    <col min="6561" max="6561" width="13" style="67" customWidth="1"/>
    <col min="6562" max="6562" width="11.85546875" style="67" customWidth="1"/>
    <col min="6563" max="6563" width="14" style="67" customWidth="1"/>
    <col min="6564" max="6564" width="15.28515625" style="67" customWidth="1"/>
    <col min="6565" max="6565" width="13.28515625" style="67" customWidth="1"/>
    <col min="6566" max="6566" width="11.28515625" style="67" customWidth="1"/>
    <col min="6567" max="6567" width="13" style="67" customWidth="1"/>
    <col min="6568" max="6568" width="15.7109375" style="67" customWidth="1"/>
    <col min="6569" max="6569" width="12.7109375" style="67" customWidth="1"/>
    <col min="6570" max="6570" width="12.28515625" style="67" customWidth="1"/>
    <col min="6571" max="6571" width="14.85546875" style="67" customWidth="1"/>
    <col min="6572" max="6572" width="11.85546875" style="67" customWidth="1"/>
    <col min="6573" max="6573" width="12" style="67" customWidth="1"/>
    <col min="6574" max="6574" width="9.7109375" style="67" customWidth="1"/>
    <col min="6575" max="6575" width="12.28515625" style="67" customWidth="1"/>
    <col min="6576" max="6576" width="8.28515625" style="67" customWidth="1"/>
    <col min="6577" max="6577" width="9.7109375" style="67" customWidth="1"/>
    <col min="6578" max="6578" width="10.28515625" style="67" customWidth="1"/>
    <col min="6579" max="6579" width="10.140625" style="67" customWidth="1"/>
    <col min="6580" max="6580" width="11.140625" style="67" customWidth="1"/>
    <col min="6581" max="6581" width="9.28515625" style="67" customWidth="1"/>
    <col min="6582" max="6582" width="50" style="67" customWidth="1"/>
    <col min="6583" max="6585" width="8.28515625" style="67" customWidth="1"/>
    <col min="6586" max="6586" width="8.7109375" style="67" customWidth="1"/>
    <col min="6587" max="6587" width="11.140625" style="67" customWidth="1"/>
    <col min="6588" max="6588" width="11.85546875" style="67" customWidth="1"/>
    <col min="6589" max="6589" width="14" style="67" customWidth="1"/>
    <col min="6590" max="6590" width="8" style="67" customWidth="1"/>
    <col min="6591" max="6591" width="9.28515625" style="67" customWidth="1"/>
    <col min="6592" max="6592" width="13.7109375" style="67" customWidth="1"/>
    <col min="6593" max="6593" width="14.140625" style="67" customWidth="1"/>
    <col min="6594" max="6594" width="12.28515625" style="67" customWidth="1"/>
    <col min="6595" max="6595" width="12.7109375" style="67" customWidth="1"/>
    <col min="6596" max="6698" width="8.85546875" style="67"/>
    <col min="6699" max="6699" width="2.28515625" style="67" customWidth="1"/>
    <col min="6700" max="6700" width="7.7109375" style="67" customWidth="1"/>
    <col min="6701" max="6701" width="8.28515625" style="67" customWidth="1"/>
    <col min="6702" max="6702" width="9.85546875" style="67" customWidth="1"/>
    <col min="6703" max="6703" width="8.85546875" style="67"/>
    <col min="6704" max="6704" width="11.7109375" style="67" customWidth="1"/>
    <col min="6705" max="6705" width="14.28515625" style="67" customWidth="1"/>
    <col min="6706" max="6706" width="8.28515625" style="67" customWidth="1"/>
    <col min="6707" max="6707" width="9.28515625" style="67" customWidth="1"/>
    <col min="6708" max="6708" width="8.85546875" style="67"/>
    <col min="6709" max="6709" width="9.85546875" style="67" customWidth="1"/>
    <col min="6710" max="6710" width="11" style="67" customWidth="1"/>
    <col min="6711" max="6711" width="11.85546875" style="67" customWidth="1"/>
    <col min="6712" max="6712" width="9.28515625" style="67" customWidth="1"/>
    <col min="6713" max="6713" width="8.140625" style="67" customWidth="1"/>
    <col min="6714" max="6715" width="8.28515625" style="67" customWidth="1"/>
    <col min="6716" max="6716" width="7.28515625" style="67" customWidth="1"/>
    <col min="6717" max="6718" width="8.28515625" style="67" customWidth="1"/>
    <col min="6719" max="6719" width="9.28515625" style="67" customWidth="1"/>
    <col min="6720" max="6720" width="16.85546875" style="67" customWidth="1"/>
    <col min="6721" max="6721" width="8.28515625" style="67" customWidth="1"/>
    <col min="6722" max="6722" width="9.28515625" style="67" customWidth="1"/>
    <col min="6723" max="6723" width="8.28515625" style="67" customWidth="1"/>
    <col min="6724" max="6724" width="12.140625" style="67" customWidth="1"/>
    <col min="6725" max="6725" width="11.7109375" style="67" customWidth="1"/>
    <col min="6726" max="6726" width="8.7109375" style="67" customWidth="1"/>
    <col min="6727" max="6727" width="9" style="67" customWidth="1"/>
    <col min="6728" max="6728" width="13.28515625" style="67" customWidth="1"/>
    <col min="6729" max="6729" width="13.140625" style="67" customWidth="1"/>
    <col min="6730" max="6730" width="11.28515625" style="67" customWidth="1"/>
    <col min="6731" max="6731" width="10" style="67" customWidth="1"/>
    <col min="6732" max="6732" width="14.28515625" style="67" customWidth="1"/>
    <col min="6733" max="6733" width="7.7109375" style="67" customWidth="1"/>
    <col min="6734" max="6735" width="9.7109375" style="67" customWidth="1"/>
    <col min="6736" max="6736" width="12.140625" style="67" customWidth="1"/>
    <col min="6737" max="6737" width="13" style="67" customWidth="1"/>
    <col min="6738" max="6738" width="14.85546875" style="67" customWidth="1"/>
    <col min="6739" max="6739" width="8.7109375" style="67" customWidth="1"/>
    <col min="6740" max="6740" width="7.7109375" style="67" customWidth="1"/>
    <col min="6741" max="6741" width="10.28515625" style="67" customWidth="1"/>
    <col min="6742" max="6742" width="13.140625" style="67" customWidth="1"/>
    <col min="6743" max="6743" width="11.7109375" style="67" customWidth="1"/>
    <col min="6744" max="6744" width="12.85546875" style="67" customWidth="1"/>
    <col min="6745" max="6745" width="9.7109375" style="67" customWidth="1"/>
    <col min="6746" max="6746" width="16.28515625" style="67" customWidth="1"/>
    <col min="6747" max="6747" width="13" style="67" customWidth="1"/>
    <col min="6748" max="6748" width="12.28515625" style="67" customWidth="1"/>
    <col min="6749" max="6749" width="14.28515625" style="67" customWidth="1"/>
    <col min="6750" max="6750" width="13" style="67" customWidth="1"/>
    <col min="6751" max="6751" width="16.85546875" style="67" customWidth="1"/>
    <col min="6752" max="6752" width="16.7109375" style="67" customWidth="1"/>
    <col min="6753" max="6753" width="14.7109375" style="67" customWidth="1"/>
    <col min="6754" max="6754" width="12.28515625" style="67" customWidth="1"/>
    <col min="6755" max="6755" width="13.28515625" style="67" customWidth="1"/>
    <col min="6756" max="6756" width="9.7109375" style="67" customWidth="1"/>
    <col min="6757" max="6757" width="9.85546875" style="67" customWidth="1"/>
    <col min="6758" max="6758" width="12.28515625" style="67" customWidth="1"/>
    <col min="6759" max="6759" width="9.7109375" style="67" customWidth="1"/>
    <col min="6760" max="6760" width="8.140625" style="67" customWidth="1"/>
    <col min="6761" max="6761" width="13.7109375" style="67" customWidth="1"/>
    <col min="6762" max="6762" width="14.7109375" style="67" customWidth="1"/>
    <col min="6763" max="6763" width="10.7109375" style="67" customWidth="1"/>
    <col min="6764" max="6764" width="11" style="67" customWidth="1"/>
    <col min="6765" max="6765" width="15.28515625" style="67" customWidth="1"/>
    <col min="6766" max="6766" width="10.140625" style="67" customWidth="1"/>
    <col min="6767" max="6767" width="8.28515625" style="67" customWidth="1"/>
    <col min="6768" max="6768" width="11.85546875" style="67" customWidth="1"/>
    <col min="6769" max="6769" width="12" style="67" customWidth="1"/>
    <col min="6770" max="6770" width="17.140625" style="67" customWidth="1"/>
    <col min="6771" max="6771" width="12.7109375" style="67" customWidth="1"/>
    <col min="6772" max="6772" width="14.85546875" style="67" customWidth="1"/>
    <col min="6773" max="6773" width="10.7109375" style="67" customWidth="1"/>
    <col min="6774" max="6774" width="14.28515625" style="67" customWidth="1"/>
    <col min="6775" max="6775" width="16.85546875" style="67" customWidth="1"/>
    <col min="6776" max="6776" width="13.28515625" style="67" customWidth="1"/>
    <col min="6777" max="6777" width="10.85546875" style="67" customWidth="1"/>
    <col min="6778" max="6778" width="10.28515625" style="67" customWidth="1"/>
    <col min="6779" max="6779" width="10.140625" style="67" customWidth="1"/>
    <col min="6780" max="6780" width="13.85546875" style="67" customWidth="1"/>
    <col min="6781" max="6781" width="16.140625" style="67" customWidth="1"/>
    <col min="6782" max="6782" width="10.85546875" style="67" customWidth="1"/>
    <col min="6783" max="6783" width="10.7109375" style="67" customWidth="1"/>
    <col min="6784" max="6784" width="11.28515625" style="67" customWidth="1"/>
    <col min="6785" max="6785" width="11" style="67" customWidth="1"/>
    <col min="6786" max="6786" width="10.85546875" style="67" customWidth="1"/>
    <col min="6787" max="6787" width="11" style="67" customWidth="1"/>
    <col min="6788" max="6788" width="10.85546875" style="67" customWidth="1"/>
    <col min="6789" max="6789" width="11" style="67" customWidth="1"/>
    <col min="6790" max="6790" width="13.28515625" style="67" customWidth="1"/>
    <col min="6791" max="6791" width="9.28515625" style="67" customWidth="1"/>
    <col min="6792" max="6792" width="7.28515625" style="67" customWidth="1"/>
    <col min="6793" max="6793" width="13.7109375" style="67" customWidth="1"/>
    <col min="6794" max="6794" width="13.28515625" style="67" customWidth="1"/>
    <col min="6795" max="6795" width="8.140625" style="67" customWidth="1"/>
    <col min="6796" max="6796" width="13.140625" style="67" customWidth="1"/>
    <col min="6797" max="6797" width="11.7109375" style="67" customWidth="1"/>
    <col min="6798" max="6798" width="11.140625" style="67" customWidth="1"/>
    <col min="6799" max="6799" width="12" style="67" customWidth="1"/>
    <col min="6800" max="6800" width="11.28515625" style="67" customWidth="1"/>
    <col min="6801" max="6801" width="13" style="67" customWidth="1"/>
    <col min="6802" max="6802" width="12.28515625" style="67" customWidth="1"/>
    <col min="6803" max="6803" width="11.85546875" style="67" customWidth="1"/>
    <col min="6804" max="6804" width="11.28515625" style="67" customWidth="1"/>
    <col min="6805" max="6805" width="13.7109375" style="67" customWidth="1"/>
    <col min="6806" max="6806" width="15.28515625" style="67" customWidth="1"/>
    <col min="6807" max="6807" width="12.85546875" style="67" customWidth="1"/>
    <col min="6808" max="6808" width="11.7109375" style="67" customWidth="1"/>
    <col min="6809" max="6809" width="12" style="67" customWidth="1"/>
    <col min="6810" max="6810" width="7.28515625" style="67" customWidth="1"/>
    <col min="6811" max="6811" width="13.28515625" style="67" customWidth="1"/>
    <col min="6812" max="6812" width="9.28515625" style="67" customWidth="1"/>
    <col min="6813" max="6813" width="13.85546875" style="67" customWidth="1"/>
    <col min="6814" max="6816" width="8.28515625" style="67" customWidth="1"/>
    <col min="6817" max="6817" width="13" style="67" customWidth="1"/>
    <col min="6818" max="6818" width="11.85546875" style="67" customWidth="1"/>
    <col min="6819" max="6819" width="14" style="67" customWidth="1"/>
    <col min="6820" max="6820" width="15.28515625" style="67" customWidth="1"/>
    <col min="6821" max="6821" width="13.28515625" style="67" customWidth="1"/>
    <col min="6822" max="6822" width="11.28515625" style="67" customWidth="1"/>
    <col min="6823" max="6823" width="13" style="67" customWidth="1"/>
    <col min="6824" max="6824" width="15.7109375" style="67" customWidth="1"/>
    <col min="6825" max="6825" width="12.7109375" style="67" customWidth="1"/>
    <col min="6826" max="6826" width="12.28515625" style="67" customWidth="1"/>
    <col min="6827" max="6827" width="14.85546875" style="67" customWidth="1"/>
    <col min="6828" max="6828" width="11.85546875" style="67" customWidth="1"/>
    <col min="6829" max="6829" width="12" style="67" customWidth="1"/>
    <col min="6830" max="6830" width="9.7109375" style="67" customWidth="1"/>
    <col min="6831" max="6831" width="12.28515625" style="67" customWidth="1"/>
    <col min="6832" max="6832" width="8.28515625" style="67" customWidth="1"/>
    <col min="6833" max="6833" width="9.7109375" style="67" customWidth="1"/>
    <col min="6834" max="6834" width="10.28515625" style="67" customWidth="1"/>
    <col min="6835" max="6835" width="10.140625" style="67" customWidth="1"/>
    <col min="6836" max="6836" width="11.140625" style="67" customWidth="1"/>
    <col min="6837" max="6837" width="9.28515625" style="67" customWidth="1"/>
    <col min="6838" max="6838" width="50" style="67" customWidth="1"/>
    <col min="6839" max="6841" width="8.28515625" style="67" customWidth="1"/>
    <col min="6842" max="6842" width="8.7109375" style="67" customWidth="1"/>
    <col min="6843" max="6843" width="11.140625" style="67" customWidth="1"/>
    <col min="6844" max="6844" width="11.85546875" style="67" customWidth="1"/>
    <col min="6845" max="6845" width="14" style="67" customWidth="1"/>
    <col min="6846" max="6846" width="8" style="67" customWidth="1"/>
    <col min="6847" max="6847" width="9.28515625" style="67" customWidth="1"/>
    <col min="6848" max="6848" width="13.7109375" style="67" customWidth="1"/>
    <col min="6849" max="6849" width="14.140625" style="67" customWidth="1"/>
    <col min="6850" max="6850" width="12.28515625" style="67" customWidth="1"/>
    <col min="6851" max="6851" width="12.7109375" style="67" customWidth="1"/>
    <col min="6852" max="6954" width="8.85546875" style="67"/>
    <col min="6955" max="6955" width="2.28515625" style="67" customWidth="1"/>
    <col min="6956" max="6956" width="7.7109375" style="67" customWidth="1"/>
    <col min="6957" max="6957" width="8.28515625" style="67" customWidth="1"/>
    <col min="6958" max="6958" width="9.85546875" style="67" customWidth="1"/>
    <col min="6959" max="6959" width="8.85546875" style="67"/>
    <col min="6960" max="6960" width="11.7109375" style="67" customWidth="1"/>
    <col min="6961" max="6961" width="14.28515625" style="67" customWidth="1"/>
    <col min="6962" max="6962" width="8.28515625" style="67" customWidth="1"/>
    <col min="6963" max="6963" width="9.28515625" style="67" customWidth="1"/>
    <col min="6964" max="6964" width="8.85546875" style="67"/>
    <col min="6965" max="6965" width="9.85546875" style="67" customWidth="1"/>
    <col min="6966" max="6966" width="11" style="67" customWidth="1"/>
    <col min="6967" max="6967" width="11.85546875" style="67" customWidth="1"/>
    <col min="6968" max="6968" width="9.28515625" style="67" customWidth="1"/>
    <col min="6969" max="6969" width="8.140625" style="67" customWidth="1"/>
    <col min="6970" max="6971" width="8.28515625" style="67" customWidth="1"/>
    <col min="6972" max="6972" width="7.28515625" style="67" customWidth="1"/>
    <col min="6973" max="6974" width="8.28515625" style="67" customWidth="1"/>
    <col min="6975" max="6975" width="9.28515625" style="67" customWidth="1"/>
    <col min="6976" max="6976" width="16.85546875" style="67" customWidth="1"/>
    <col min="6977" max="6977" width="8.28515625" style="67" customWidth="1"/>
    <col min="6978" max="6978" width="9.28515625" style="67" customWidth="1"/>
    <col min="6979" max="6979" width="8.28515625" style="67" customWidth="1"/>
    <col min="6980" max="6980" width="12.140625" style="67" customWidth="1"/>
    <col min="6981" max="6981" width="11.7109375" style="67" customWidth="1"/>
    <col min="6982" max="6982" width="8.7109375" style="67" customWidth="1"/>
    <col min="6983" max="6983" width="9" style="67" customWidth="1"/>
    <col min="6984" max="6984" width="13.28515625" style="67" customWidth="1"/>
    <col min="6985" max="6985" width="13.140625" style="67" customWidth="1"/>
    <col min="6986" max="6986" width="11.28515625" style="67" customWidth="1"/>
    <col min="6987" max="6987" width="10" style="67" customWidth="1"/>
    <col min="6988" max="6988" width="14.28515625" style="67" customWidth="1"/>
    <col min="6989" max="6989" width="7.7109375" style="67" customWidth="1"/>
    <col min="6990" max="6991" width="9.7109375" style="67" customWidth="1"/>
    <col min="6992" max="6992" width="12.140625" style="67" customWidth="1"/>
    <col min="6993" max="6993" width="13" style="67" customWidth="1"/>
    <col min="6994" max="6994" width="14.85546875" style="67" customWidth="1"/>
    <col min="6995" max="6995" width="8.7109375" style="67" customWidth="1"/>
    <col min="6996" max="6996" width="7.7109375" style="67" customWidth="1"/>
    <col min="6997" max="6997" width="10.28515625" style="67" customWidth="1"/>
    <col min="6998" max="6998" width="13.140625" style="67" customWidth="1"/>
    <col min="6999" max="6999" width="11.7109375" style="67" customWidth="1"/>
    <col min="7000" max="7000" width="12.85546875" style="67" customWidth="1"/>
    <col min="7001" max="7001" width="9.7109375" style="67" customWidth="1"/>
    <col min="7002" max="7002" width="16.28515625" style="67" customWidth="1"/>
    <col min="7003" max="7003" width="13" style="67" customWidth="1"/>
    <col min="7004" max="7004" width="12.28515625" style="67" customWidth="1"/>
    <col min="7005" max="7005" width="14.28515625" style="67" customWidth="1"/>
    <col min="7006" max="7006" width="13" style="67" customWidth="1"/>
    <col min="7007" max="7007" width="16.85546875" style="67" customWidth="1"/>
    <col min="7008" max="7008" width="16.7109375" style="67" customWidth="1"/>
    <col min="7009" max="7009" width="14.7109375" style="67" customWidth="1"/>
    <col min="7010" max="7010" width="12.28515625" style="67" customWidth="1"/>
    <col min="7011" max="7011" width="13.28515625" style="67" customWidth="1"/>
    <col min="7012" max="7012" width="9.7109375" style="67" customWidth="1"/>
    <col min="7013" max="7013" width="9.85546875" style="67" customWidth="1"/>
    <col min="7014" max="7014" width="12.28515625" style="67" customWidth="1"/>
    <col min="7015" max="7015" width="9.7109375" style="67" customWidth="1"/>
    <col min="7016" max="7016" width="8.140625" style="67" customWidth="1"/>
    <col min="7017" max="7017" width="13.7109375" style="67" customWidth="1"/>
    <col min="7018" max="7018" width="14.7109375" style="67" customWidth="1"/>
    <col min="7019" max="7019" width="10.7109375" style="67" customWidth="1"/>
    <col min="7020" max="7020" width="11" style="67" customWidth="1"/>
    <col min="7021" max="7021" width="15.28515625" style="67" customWidth="1"/>
    <col min="7022" max="7022" width="10.140625" style="67" customWidth="1"/>
    <col min="7023" max="7023" width="8.28515625" style="67" customWidth="1"/>
    <col min="7024" max="7024" width="11.85546875" style="67" customWidth="1"/>
    <col min="7025" max="7025" width="12" style="67" customWidth="1"/>
    <col min="7026" max="7026" width="17.140625" style="67" customWidth="1"/>
    <col min="7027" max="7027" width="12.7109375" style="67" customWidth="1"/>
    <col min="7028" max="7028" width="14.85546875" style="67" customWidth="1"/>
    <col min="7029" max="7029" width="10.7109375" style="67" customWidth="1"/>
    <col min="7030" max="7030" width="14.28515625" style="67" customWidth="1"/>
    <col min="7031" max="7031" width="16.85546875" style="67" customWidth="1"/>
    <col min="7032" max="7032" width="13.28515625" style="67" customWidth="1"/>
    <col min="7033" max="7033" width="10.85546875" style="67" customWidth="1"/>
    <col min="7034" max="7034" width="10.28515625" style="67" customWidth="1"/>
    <col min="7035" max="7035" width="10.140625" style="67" customWidth="1"/>
    <col min="7036" max="7036" width="13.85546875" style="67" customWidth="1"/>
    <col min="7037" max="7037" width="16.140625" style="67" customWidth="1"/>
    <col min="7038" max="7038" width="10.85546875" style="67" customWidth="1"/>
    <col min="7039" max="7039" width="10.7109375" style="67" customWidth="1"/>
    <col min="7040" max="7040" width="11.28515625" style="67" customWidth="1"/>
    <col min="7041" max="7041" width="11" style="67" customWidth="1"/>
    <col min="7042" max="7042" width="10.85546875" style="67" customWidth="1"/>
    <col min="7043" max="7043" width="11" style="67" customWidth="1"/>
    <col min="7044" max="7044" width="10.85546875" style="67" customWidth="1"/>
    <col min="7045" max="7045" width="11" style="67" customWidth="1"/>
    <col min="7046" max="7046" width="13.28515625" style="67" customWidth="1"/>
    <col min="7047" max="7047" width="9.28515625" style="67" customWidth="1"/>
    <col min="7048" max="7048" width="7.28515625" style="67" customWidth="1"/>
    <col min="7049" max="7049" width="13.7109375" style="67" customWidth="1"/>
    <col min="7050" max="7050" width="13.28515625" style="67" customWidth="1"/>
    <col min="7051" max="7051" width="8.140625" style="67" customWidth="1"/>
    <col min="7052" max="7052" width="13.140625" style="67" customWidth="1"/>
    <col min="7053" max="7053" width="11.7109375" style="67" customWidth="1"/>
    <col min="7054" max="7054" width="11.140625" style="67" customWidth="1"/>
    <col min="7055" max="7055" width="12" style="67" customWidth="1"/>
    <col min="7056" max="7056" width="11.28515625" style="67" customWidth="1"/>
    <col min="7057" max="7057" width="13" style="67" customWidth="1"/>
    <col min="7058" max="7058" width="12.28515625" style="67" customWidth="1"/>
    <col min="7059" max="7059" width="11.85546875" style="67" customWidth="1"/>
    <col min="7060" max="7060" width="11.28515625" style="67" customWidth="1"/>
    <col min="7061" max="7061" width="13.7109375" style="67" customWidth="1"/>
    <col min="7062" max="7062" width="15.28515625" style="67" customWidth="1"/>
    <col min="7063" max="7063" width="12.85546875" style="67" customWidth="1"/>
    <col min="7064" max="7064" width="11.7109375" style="67" customWidth="1"/>
    <col min="7065" max="7065" width="12" style="67" customWidth="1"/>
    <col min="7066" max="7066" width="7.28515625" style="67" customWidth="1"/>
    <col min="7067" max="7067" width="13.28515625" style="67" customWidth="1"/>
    <col min="7068" max="7068" width="9.28515625" style="67" customWidth="1"/>
    <col min="7069" max="7069" width="13.85546875" style="67" customWidth="1"/>
    <col min="7070" max="7072" width="8.28515625" style="67" customWidth="1"/>
    <col min="7073" max="7073" width="13" style="67" customWidth="1"/>
    <col min="7074" max="7074" width="11.85546875" style="67" customWidth="1"/>
    <col min="7075" max="7075" width="14" style="67" customWidth="1"/>
    <col min="7076" max="7076" width="15.28515625" style="67" customWidth="1"/>
    <col min="7077" max="7077" width="13.28515625" style="67" customWidth="1"/>
    <col min="7078" max="7078" width="11.28515625" style="67" customWidth="1"/>
    <col min="7079" max="7079" width="13" style="67" customWidth="1"/>
    <col min="7080" max="7080" width="15.7109375" style="67" customWidth="1"/>
    <col min="7081" max="7081" width="12.7109375" style="67" customWidth="1"/>
    <col min="7082" max="7082" width="12.28515625" style="67" customWidth="1"/>
    <col min="7083" max="7083" width="14.85546875" style="67" customWidth="1"/>
    <col min="7084" max="7084" width="11.85546875" style="67" customWidth="1"/>
    <col min="7085" max="7085" width="12" style="67" customWidth="1"/>
    <col min="7086" max="7086" width="9.7109375" style="67" customWidth="1"/>
    <col min="7087" max="7087" width="12.28515625" style="67" customWidth="1"/>
    <col min="7088" max="7088" width="8.28515625" style="67" customWidth="1"/>
    <col min="7089" max="7089" width="9.7109375" style="67" customWidth="1"/>
    <col min="7090" max="7090" width="10.28515625" style="67" customWidth="1"/>
    <col min="7091" max="7091" width="10.140625" style="67" customWidth="1"/>
    <col min="7092" max="7092" width="11.140625" style="67" customWidth="1"/>
    <col min="7093" max="7093" width="9.28515625" style="67" customWidth="1"/>
    <col min="7094" max="7094" width="50" style="67" customWidth="1"/>
    <col min="7095" max="7097" width="8.28515625" style="67" customWidth="1"/>
    <col min="7098" max="7098" width="8.7109375" style="67" customWidth="1"/>
    <col min="7099" max="7099" width="11.140625" style="67" customWidth="1"/>
    <col min="7100" max="7100" width="11.85546875" style="67" customWidth="1"/>
    <col min="7101" max="7101" width="14" style="67" customWidth="1"/>
    <col min="7102" max="7102" width="8" style="67" customWidth="1"/>
    <col min="7103" max="7103" width="9.28515625" style="67" customWidth="1"/>
    <col min="7104" max="7104" width="13.7109375" style="67" customWidth="1"/>
    <col min="7105" max="7105" width="14.140625" style="67" customWidth="1"/>
    <col min="7106" max="7106" width="12.28515625" style="67" customWidth="1"/>
    <col min="7107" max="7107" width="12.7109375" style="67" customWidth="1"/>
    <col min="7108" max="7210" width="8.85546875" style="67"/>
    <col min="7211" max="7211" width="2.28515625" style="67" customWidth="1"/>
    <col min="7212" max="7212" width="7.7109375" style="67" customWidth="1"/>
    <col min="7213" max="7213" width="8.28515625" style="67" customWidth="1"/>
    <col min="7214" max="7214" width="9.85546875" style="67" customWidth="1"/>
    <col min="7215" max="7215" width="8.85546875" style="67"/>
    <col min="7216" max="7216" width="11.7109375" style="67" customWidth="1"/>
    <col min="7217" max="7217" width="14.28515625" style="67" customWidth="1"/>
    <col min="7218" max="7218" width="8.28515625" style="67" customWidth="1"/>
    <col min="7219" max="7219" width="9.28515625" style="67" customWidth="1"/>
    <col min="7220" max="7220" width="8.85546875" style="67"/>
    <col min="7221" max="7221" width="9.85546875" style="67" customWidth="1"/>
    <col min="7222" max="7222" width="11" style="67" customWidth="1"/>
    <col min="7223" max="7223" width="11.85546875" style="67" customWidth="1"/>
    <col min="7224" max="7224" width="9.28515625" style="67" customWidth="1"/>
    <col min="7225" max="7225" width="8.140625" style="67" customWidth="1"/>
    <col min="7226" max="7227" width="8.28515625" style="67" customWidth="1"/>
    <col min="7228" max="7228" width="7.28515625" style="67" customWidth="1"/>
    <col min="7229" max="7230" width="8.28515625" style="67" customWidth="1"/>
    <col min="7231" max="7231" width="9.28515625" style="67" customWidth="1"/>
    <col min="7232" max="7232" width="16.85546875" style="67" customWidth="1"/>
    <col min="7233" max="7233" width="8.28515625" style="67" customWidth="1"/>
    <col min="7234" max="7234" width="9.28515625" style="67" customWidth="1"/>
    <col min="7235" max="7235" width="8.28515625" style="67" customWidth="1"/>
    <col min="7236" max="7236" width="12.140625" style="67" customWidth="1"/>
    <col min="7237" max="7237" width="11.7109375" style="67" customWidth="1"/>
    <col min="7238" max="7238" width="8.7109375" style="67" customWidth="1"/>
    <col min="7239" max="7239" width="9" style="67" customWidth="1"/>
    <col min="7240" max="7240" width="13.28515625" style="67" customWidth="1"/>
    <col min="7241" max="7241" width="13.140625" style="67" customWidth="1"/>
    <col min="7242" max="7242" width="11.28515625" style="67" customWidth="1"/>
    <col min="7243" max="7243" width="10" style="67" customWidth="1"/>
    <col min="7244" max="7244" width="14.28515625" style="67" customWidth="1"/>
    <col min="7245" max="7245" width="7.7109375" style="67" customWidth="1"/>
    <col min="7246" max="7247" width="9.7109375" style="67" customWidth="1"/>
    <col min="7248" max="7248" width="12.140625" style="67" customWidth="1"/>
    <col min="7249" max="7249" width="13" style="67" customWidth="1"/>
    <col min="7250" max="7250" width="14.85546875" style="67" customWidth="1"/>
    <col min="7251" max="7251" width="8.7109375" style="67" customWidth="1"/>
    <col min="7252" max="7252" width="7.7109375" style="67" customWidth="1"/>
    <col min="7253" max="7253" width="10.28515625" style="67" customWidth="1"/>
    <col min="7254" max="7254" width="13.140625" style="67" customWidth="1"/>
    <col min="7255" max="7255" width="11.7109375" style="67" customWidth="1"/>
    <col min="7256" max="7256" width="12.85546875" style="67" customWidth="1"/>
    <col min="7257" max="7257" width="9.7109375" style="67" customWidth="1"/>
    <col min="7258" max="7258" width="16.28515625" style="67" customWidth="1"/>
    <col min="7259" max="7259" width="13" style="67" customWidth="1"/>
    <col min="7260" max="7260" width="12.28515625" style="67" customWidth="1"/>
    <col min="7261" max="7261" width="14.28515625" style="67" customWidth="1"/>
    <col min="7262" max="7262" width="13" style="67" customWidth="1"/>
    <col min="7263" max="7263" width="16.85546875" style="67" customWidth="1"/>
    <col min="7264" max="7264" width="16.7109375" style="67" customWidth="1"/>
    <col min="7265" max="7265" width="14.7109375" style="67" customWidth="1"/>
    <col min="7266" max="7266" width="12.28515625" style="67" customWidth="1"/>
    <col min="7267" max="7267" width="13.28515625" style="67" customWidth="1"/>
    <col min="7268" max="7268" width="9.7109375" style="67" customWidth="1"/>
    <col min="7269" max="7269" width="9.85546875" style="67" customWidth="1"/>
    <col min="7270" max="7270" width="12.28515625" style="67" customWidth="1"/>
    <col min="7271" max="7271" width="9.7109375" style="67" customWidth="1"/>
    <col min="7272" max="7272" width="8.140625" style="67" customWidth="1"/>
    <col min="7273" max="7273" width="13.7109375" style="67" customWidth="1"/>
    <col min="7274" max="7274" width="14.7109375" style="67" customWidth="1"/>
    <col min="7275" max="7275" width="10.7109375" style="67" customWidth="1"/>
    <col min="7276" max="7276" width="11" style="67" customWidth="1"/>
    <col min="7277" max="7277" width="15.28515625" style="67" customWidth="1"/>
    <col min="7278" max="7278" width="10.140625" style="67" customWidth="1"/>
    <col min="7279" max="7279" width="8.28515625" style="67" customWidth="1"/>
    <col min="7280" max="7280" width="11.85546875" style="67" customWidth="1"/>
    <col min="7281" max="7281" width="12" style="67" customWidth="1"/>
    <col min="7282" max="7282" width="17.140625" style="67" customWidth="1"/>
    <col min="7283" max="7283" width="12.7109375" style="67" customWidth="1"/>
    <col min="7284" max="7284" width="14.85546875" style="67" customWidth="1"/>
    <col min="7285" max="7285" width="10.7109375" style="67" customWidth="1"/>
    <col min="7286" max="7286" width="14.28515625" style="67" customWidth="1"/>
    <col min="7287" max="7287" width="16.85546875" style="67" customWidth="1"/>
    <col min="7288" max="7288" width="13.28515625" style="67" customWidth="1"/>
    <col min="7289" max="7289" width="10.85546875" style="67" customWidth="1"/>
    <col min="7290" max="7290" width="10.28515625" style="67" customWidth="1"/>
    <col min="7291" max="7291" width="10.140625" style="67" customWidth="1"/>
    <col min="7292" max="7292" width="13.85546875" style="67" customWidth="1"/>
    <col min="7293" max="7293" width="16.140625" style="67" customWidth="1"/>
    <col min="7294" max="7294" width="10.85546875" style="67" customWidth="1"/>
    <col min="7295" max="7295" width="10.7109375" style="67" customWidth="1"/>
    <col min="7296" max="7296" width="11.28515625" style="67" customWidth="1"/>
    <col min="7297" max="7297" width="11" style="67" customWidth="1"/>
    <col min="7298" max="7298" width="10.85546875" style="67" customWidth="1"/>
    <col min="7299" max="7299" width="11" style="67" customWidth="1"/>
    <col min="7300" max="7300" width="10.85546875" style="67" customWidth="1"/>
    <col min="7301" max="7301" width="11" style="67" customWidth="1"/>
    <col min="7302" max="7302" width="13.28515625" style="67" customWidth="1"/>
    <col min="7303" max="7303" width="9.28515625" style="67" customWidth="1"/>
    <col min="7304" max="7304" width="7.28515625" style="67" customWidth="1"/>
    <col min="7305" max="7305" width="13.7109375" style="67" customWidth="1"/>
    <col min="7306" max="7306" width="13.28515625" style="67" customWidth="1"/>
    <col min="7307" max="7307" width="8.140625" style="67" customWidth="1"/>
    <col min="7308" max="7308" width="13.140625" style="67" customWidth="1"/>
    <col min="7309" max="7309" width="11.7109375" style="67" customWidth="1"/>
    <col min="7310" max="7310" width="11.140625" style="67" customWidth="1"/>
    <col min="7311" max="7311" width="12" style="67" customWidth="1"/>
    <col min="7312" max="7312" width="11.28515625" style="67" customWidth="1"/>
    <col min="7313" max="7313" width="13" style="67" customWidth="1"/>
    <col min="7314" max="7314" width="12.28515625" style="67" customWidth="1"/>
    <col min="7315" max="7315" width="11.85546875" style="67" customWidth="1"/>
    <col min="7316" max="7316" width="11.28515625" style="67" customWidth="1"/>
    <col min="7317" max="7317" width="13.7109375" style="67" customWidth="1"/>
    <col min="7318" max="7318" width="15.28515625" style="67" customWidth="1"/>
    <col min="7319" max="7319" width="12.85546875" style="67" customWidth="1"/>
    <col min="7320" max="7320" width="11.7109375" style="67" customWidth="1"/>
    <col min="7321" max="7321" width="12" style="67" customWidth="1"/>
    <col min="7322" max="7322" width="7.28515625" style="67" customWidth="1"/>
    <col min="7323" max="7323" width="13.28515625" style="67" customWidth="1"/>
    <col min="7324" max="7324" width="9.28515625" style="67" customWidth="1"/>
    <col min="7325" max="7325" width="13.85546875" style="67" customWidth="1"/>
    <col min="7326" max="7328" width="8.28515625" style="67" customWidth="1"/>
    <col min="7329" max="7329" width="13" style="67" customWidth="1"/>
    <col min="7330" max="7330" width="11.85546875" style="67" customWidth="1"/>
    <col min="7331" max="7331" width="14" style="67" customWidth="1"/>
    <col min="7332" max="7332" width="15.28515625" style="67" customWidth="1"/>
    <col min="7333" max="7333" width="13.28515625" style="67" customWidth="1"/>
    <col min="7334" max="7334" width="11.28515625" style="67" customWidth="1"/>
    <col min="7335" max="7335" width="13" style="67" customWidth="1"/>
    <col min="7336" max="7336" width="15.7109375" style="67" customWidth="1"/>
    <col min="7337" max="7337" width="12.7109375" style="67" customWidth="1"/>
    <col min="7338" max="7338" width="12.28515625" style="67" customWidth="1"/>
    <col min="7339" max="7339" width="14.85546875" style="67" customWidth="1"/>
    <col min="7340" max="7340" width="11.85546875" style="67" customWidth="1"/>
    <col min="7341" max="7341" width="12" style="67" customWidth="1"/>
    <col min="7342" max="7342" width="9.7109375" style="67" customWidth="1"/>
    <col min="7343" max="7343" width="12.28515625" style="67" customWidth="1"/>
    <col min="7344" max="7344" width="8.28515625" style="67" customWidth="1"/>
    <col min="7345" max="7345" width="9.7109375" style="67" customWidth="1"/>
    <col min="7346" max="7346" width="10.28515625" style="67" customWidth="1"/>
    <col min="7347" max="7347" width="10.140625" style="67" customWidth="1"/>
    <col min="7348" max="7348" width="11.140625" style="67" customWidth="1"/>
    <col min="7349" max="7349" width="9.28515625" style="67" customWidth="1"/>
    <col min="7350" max="7350" width="50" style="67" customWidth="1"/>
    <col min="7351" max="7353" width="8.28515625" style="67" customWidth="1"/>
    <col min="7354" max="7354" width="8.7109375" style="67" customWidth="1"/>
    <col min="7355" max="7355" width="11.140625" style="67" customWidth="1"/>
    <col min="7356" max="7356" width="11.85546875" style="67" customWidth="1"/>
    <col min="7357" max="7357" width="14" style="67" customWidth="1"/>
    <col min="7358" max="7358" width="8" style="67" customWidth="1"/>
    <col min="7359" max="7359" width="9.28515625" style="67" customWidth="1"/>
    <col min="7360" max="7360" width="13.7109375" style="67" customWidth="1"/>
    <col min="7361" max="7361" width="14.140625" style="67" customWidth="1"/>
    <col min="7362" max="7362" width="12.28515625" style="67" customWidth="1"/>
    <col min="7363" max="7363" width="12.7109375" style="67" customWidth="1"/>
    <col min="7364" max="7466" width="8.85546875" style="67"/>
    <col min="7467" max="7467" width="2.28515625" style="67" customWidth="1"/>
    <col min="7468" max="7468" width="7.7109375" style="67" customWidth="1"/>
    <col min="7469" max="7469" width="8.28515625" style="67" customWidth="1"/>
    <col min="7470" max="7470" width="9.85546875" style="67" customWidth="1"/>
    <col min="7471" max="7471" width="8.85546875" style="67"/>
    <col min="7472" max="7472" width="11.7109375" style="67" customWidth="1"/>
    <col min="7473" max="7473" width="14.28515625" style="67" customWidth="1"/>
    <col min="7474" max="7474" width="8.28515625" style="67" customWidth="1"/>
    <col min="7475" max="7475" width="9.28515625" style="67" customWidth="1"/>
    <col min="7476" max="7476" width="8.85546875" style="67"/>
    <col min="7477" max="7477" width="9.85546875" style="67" customWidth="1"/>
    <col min="7478" max="7478" width="11" style="67" customWidth="1"/>
    <col min="7479" max="7479" width="11.85546875" style="67" customWidth="1"/>
    <col min="7480" max="7480" width="9.28515625" style="67" customWidth="1"/>
    <col min="7481" max="7481" width="8.140625" style="67" customWidth="1"/>
    <col min="7482" max="7483" width="8.28515625" style="67" customWidth="1"/>
    <col min="7484" max="7484" width="7.28515625" style="67" customWidth="1"/>
    <col min="7485" max="7486" width="8.28515625" style="67" customWidth="1"/>
    <col min="7487" max="7487" width="9.28515625" style="67" customWidth="1"/>
    <col min="7488" max="7488" width="16.85546875" style="67" customWidth="1"/>
    <col min="7489" max="7489" width="8.28515625" style="67" customWidth="1"/>
    <col min="7490" max="7490" width="9.28515625" style="67" customWidth="1"/>
    <col min="7491" max="7491" width="8.28515625" style="67" customWidth="1"/>
    <col min="7492" max="7492" width="12.140625" style="67" customWidth="1"/>
    <col min="7493" max="7493" width="11.7109375" style="67" customWidth="1"/>
    <col min="7494" max="7494" width="8.7109375" style="67" customWidth="1"/>
    <col min="7495" max="7495" width="9" style="67" customWidth="1"/>
    <col min="7496" max="7496" width="13.28515625" style="67" customWidth="1"/>
    <col min="7497" max="7497" width="13.140625" style="67" customWidth="1"/>
    <col min="7498" max="7498" width="11.28515625" style="67" customWidth="1"/>
    <col min="7499" max="7499" width="10" style="67" customWidth="1"/>
    <col min="7500" max="7500" width="14.28515625" style="67" customWidth="1"/>
    <col min="7501" max="7501" width="7.7109375" style="67" customWidth="1"/>
    <col min="7502" max="7503" width="9.7109375" style="67" customWidth="1"/>
    <col min="7504" max="7504" width="12.140625" style="67" customWidth="1"/>
    <col min="7505" max="7505" width="13" style="67" customWidth="1"/>
    <col min="7506" max="7506" width="14.85546875" style="67" customWidth="1"/>
    <col min="7507" max="7507" width="8.7109375" style="67" customWidth="1"/>
    <col min="7508" max="7508" width="7.7109375" style="67" customWidth="1"/>
    <col min="7509" max="7509" width="10.28515625" style="67" customWidth="1"/>
    <col min="7510" max="7510" width="13.140625" style="67" customWidth="1"/>
    <col min="7511" max="7511" width="11.7109375" style="67" customWidth="1"/>
    <col min="7512" max="7512" width="12.85546875" style="67" customWidth="1"/>
    <col min="7513" max="7513" width="9.7109375" style="67" customWidth="1"/>
    <col min="7514" max="7514" width="16.28515625" style="67" customWidth="1"/>
    <col min="7515" max="7515" width="13" style="67" customWidth="1"/>
    <col min="7516" max="7516" width="12.28515625" style="67" customWidth="1"/>
    <col min="7517" max="7517" width="14.28515625" style="67" customWidth="1"/>
    <col min="7518" max="7518" width="13" style="67" customWidth="1"/>
    <col min="7519" max="7519" width="16.85546875" style="67" customWidth="1"/>
    <col min="7520" max="7520" width="16.7109375" style="67" customWidth="1"/>
    <col min="7521" max="7521" width="14.7109375" style="67" customWidth="1"/>
    <col min="7522" max="7522" width="12.28515625" style="67" customWidth="1"/>
    <col min="7523" max="7523" width="13.28515625" style="67" customWidth="1"/>
    <col min="7524" max="7524" width="9.7109375" style="67" customWidth="1"/>
    <col min="7525" max="7525" width="9.85546875" style="67" customWidth="1"/>
    <col min="7526" max="7526" width="12.28515625" style="67" customWidth="1"/>
    <col min="7527" max="7527" width="9.7109375" style="67" customWidth="1"/>
    <col min="7528" max="7528" width="8.140625" style="67" customWidth="1"/>
    <col min="7529" max="7529" width="13.7109375" style="67" customWidth="1"/>
    <col min="7530" max="7530" width="14.7109375" style="67" customWidth="1"/>
    <col min="7531" max="7531" width="10.7109375" style="67" customWidth="1"/>
    <col min="7532" max="7532" width="11" style="67" customWidth="1"/>
    <col min="7533" max="7533" width="15.28515625" style="67" customWidth="1"/>
    <col min="7534" max="7534" width="10.140625" style="67" customWidth="1"/>
    <col min="7535" max="7535" width="8.28515625" style="67" customWidth="1"/>
    <col min="7536" max="7536" width="11.85546875" style="67" customWidth="1"/>
    <col min="7537" max="7537" width="12" style="67" customWidth="1"/>
    <col min="7538" max="7538" width="17.140625" style="67" customWidth="1"/>
    <col min="7539" max="7539" width="12.7109375" style="67" customWidth="1"/>
    <col min="7540" max="7540" width="14.85546875" style="67" customWidth="1"/>
    <col min="7541" max="7541" width="10.7109375" style="67" customWidth="1"/>
    <col min="7542" max="7542" width="14.28515625" style="67" customWidth="1"/>
    <col min="7543" max="7543" width="16.85546875" style="67" customWidth="1"/>
    <col min="7544" max="7544" width="13.28515625" style="67" customWidth="1"/>
    <col min="7545" max="7545" width="10.85546875" style="67" customWidth="1"/>
    <col min="7546" max="7546" width="10.28515625" style="67" customWidth="1"/>
    <col min="7547" max="7547" width="10.140625" style="67" customWidth="1"/>
    <col min="7548" max="7548" width="13.85546875" style="67" customWidth="1"/>
    <col min="7549" max="7549" width="16.140625" style="67" customWidth="1"/>
    <col min="7550" max="7550" width="10.85546875" style="67" customWidth="1"/>
    <col min="7551" max="7551" width="10.7109375" style="67" customWidth="1"/>
    <col min="7552" max="7552" width="11.28515625" style="67" customWidth="1"/>
    <col min="7553" max="7553" width="11" style="67" customWidth="1"/>
    <col min="7554" max="7554" width="10.85546875" style="67" customWidth="1"/>
    <col min="7555" max="7555" width="11" style="67" customWidth="1"/>
    <col min="7556" max="7556" width="10.85546875" style="67" customWidth="1"/>
    <col min="7557" max="7557" width="11" style="67" customWidth="1"/>
    <col min="7558" max="7558" width="13.28515625" style="67" customWidth="1"/>
    <col min="7559" max="7559" width="9.28515625" style="67" customWidth="1"/>
    <col min="7560" max="7560" width="7.28515625" style="67" customWidth="1"/>
    <col min="7561" max="7561" width="13.7109375" style="67" customWidth="1"/>
    <col min="7562" max="7562" width="13.28515625" style="67" customWidth="1"/>
    <col min="7563" max="7563" width="8.140625" style="67" customWidth="1"/>
    <col min="7564" max="7564" width="13.140625" style="67" customWidth="1"/>
    <col min="7565" max="7565" width="11.7109375" style="67" customWidth="1"/>
    <col min="7566" max="7566" width="11.140625" style="67" customWidth="1"/>
    <col min="7567" max="7567" width="12" style="67" customWidth="1"/>
    <col min="7568" max="7568" width="11.28515625" style="67" customWidth="1"/>
    <col min="7569" max="7569" width="13" style="67" customWidth="1"/>
    <col min="7570" max="7570" width="12.28515625" style="67" customWidth="1"/>
    <col min="7571" max="7571" width="11.85546875" style="67" customWidth="1"/>
    <col min="7572" max="7572" width="11.28515625" style="67" customWidth="1"/>
    <col min="7573" max="7573" width="13.7109375" style="67" customWidth="1"/>
    <col min="7574" max="7574" width="15.28515625" style="67" customWidth="1"/>
    <col min="7575" max="7575" width="12.85546875" style="67" customWidth="1"/>
    <col min="7576" max="7576" width="11.7109375" style="67" customWidth="1"/>
    <col min="7577" max="7577" width="12" style="67" customWidth="1"/>
    <col min="7578" max="7578" width="7.28515625" style="67" customWidth="1"/>
    <col min="7579" max="7579" width="13.28515625" style="67" customWidth="1"/>
    <col min="7580" max="7580" width="9.28515625" style="67" customWidth="1"/>
    <col min="7581" max="7581" width="13.85546875" style="67" customWidth="1"/>
    <col min="7582" max="7584" width="8.28515625" style="67" customWidth="1"/>
    <col min="7585" max="7585" width="13" style="67" customWidth="1"/>
    <col min="7586" max="7586" width="11.85546875" style="67" customWidth="1"/>
    <col min="7587" max="7587" width="14" style="67" customWidth="1"/>
    <col min="7588" max="7588" width="15.28515625" style="67" customWidth="1"/>
    <col min="7589" max="7589" width="13.28515625" style="67" customWidth="1"/>
    <col min="7590" max="7590" width="11.28515625" style="67" customWidth="1"/>
    <col min="7591" max="7591" width="13" style="67" customWidth="1"/>
    <col min="7592" max="7592" width="15.7109375" style="67" customWidth="1"/>
    <col min="7593" max="7593" width="12.7109375" style="67" customWidth="1"/>
    <col min="7594" max="7594" width="12.28515625" style="67" customWidth="1"/>
    <col min="7595" max="7595" width="14.85546875" style="67" customWidth="1"/>
    <col min="7596" max="7596" width="11.85546875" style="67" customWidth="1"/>
    <col min="7597" max="7597" width="12" style="67" customWidth="1"/>
    <col min="7598" max="7598" width="9.7109375" style="67" customWidth="1"/>
    <col min="7599" max="7599" width="12.28515625" style="67" customWidth="1"/>
    <col min="7600" max="7600" width="8.28515625" style="67" customWidth="1"/>
    <col min="7601" max="7601" width="9.7109375" style="67" customWidth="1"/>
    <col min="7602" max="7602" width="10.28515625" style="67" customWidth="1"/>
    <col min="7603" max="7603" width="10.140625" style="67" customWidth="1"/>
    <col min="7604" max="7604" width="11.140625" style="67" customWidth="1"/>
    <col min="7605" max="7605" width="9.28515625" style="67" customWidth="1"/>
    <col min="7606" max="7606" width="50" style="67" customWidth="1"/>
    <col min="7607" max="7609" width="8.28515625" style="67" customWidth="1"/>
    <col min="7610" max="7610" width="8.7109375" style="67" customWidth="1"/>
    <col min="7611" max="7611" width="11.140625" style="67" customWidth="1"/>
    <col min="7612" max="7612" width="11.85546875" style="67" customWidth="1"/>
    <col min="7613" max="7613" width="14" style="67" customWidth="1"/>
    <col min="7614" max="7614" width="8" style="67" customWidth="1"/>
    <col min="7615" max="7615" width="9.28515625" style="67" customWidth="1"/>
    <col min="7616" max="7616" width="13.7109375" style="67" customWidth="1"/>
    <col min="7617" max="7617" width="14.140625" style="67" customWidth="1"/>
    <col min="7618" max="7618" width="12.28515625" style="67" customWidth="1"/>
    <col min="7619" max="7619" width="12.7109375" style="67" customWidth="1"/>
    <col min="7620" max="7722" width="8.85546875" style="67"/>
    <col min="7723" max="7723" width="2.28515625" style="67" customWidth="1"/>
    <col min="7724" max="7724" width="7.7109375" style="67" customWidth="1"/>
    <col min="7725" max="7725" width="8.28515625" style="67" customWidth="1"/>
    <col min="7726" max="7726" width="9.85546875" style="67" customWidth="1"/>
    <col min="7727" max="7727" width="8.85546875" style="67"/>
    <col min="7728" max="7728" width="11.7109375" style="67" customWidth="1"/>
    <col min="7729" max="7729" width="14.28515625" style="67" customWidth="1"/>
    <col min="7730" max="7730" width="8.28515625" style="67" customWidth="1"/>
    <col min="7731" max="7731" width="9.28515625" style="67" customWidth="1"/>
    <col min="7732" max="7732" width="8.85546875" style="67"/>
    <col min="7733" max="7733" width="9.85546875" style="67" customWidth="1"/>
    <col min="7734" max="7734" width="11" style="67" customWidth="1"/>
    <col min="7735" max="7735" width="11.85546875" style="67" customWidth="1"/>
    <col min="7736" max="7736" width="9.28515625" style="67" customWidth="1"/>
    <col min="7737" max="7737" width="8.140625" style="67" customWidth="1"/>
    <col min="7738" max="7739" width="8.28515625" style="67" customWidth="1"/>
    <col min="7740" max="7740" width="7.28515625" style="67" customWidth="1"/>
    <col min="7741" max="7742" width="8.28515625" style="67" customWidth="1"/>
    <col min="7743" max="7743" width="9.28515625" style="67" customWidth="1"/>
    <col min="7744" max="7744" width="16.85546875" style="67" customWidth="1"/>
    <col min="7745" max="7745" width="8.28515625" style="67" customWidth="1"/>
    <col min="7746" max="7746" width="9.28515625" style="67" customWidth="1"/>
    <col min="7747" max="7747" width="8.28515625" style="67" customWidth="1"/>
    <col min="7748" max="7748" width="12.140625" style="67" customWidth="1"/>
    <col min="7749" max="7749" width="11.7109375" style="67" customWidth="1"/>
    <col min="7750" max="7750" width="8.7109375" style="67" customWidth="1"/>
    <col min="7751" max="7751" width="9" style="67" customWidth="1"/>
    <col min="7752" max="7752" width="13.28515625" style="67" customWidth="1"/>
    <col min="7753" max="7753" width="13.140625" style="67" customWidth="1"/>
    <col min="7754" max="7754" width="11.28515625" style="67" customWidth="1"/>
    <col min="7755" max="7755" width="10" style="67" customWidth="1"/>
    <col min="7756" max="7756" width="14.28515625" style="67" customWidth="1"/>
    <col min="7757" max="7757" width="7.7109375" style="67" customWidth="1"/>
    <col min="7758" max="7759" width="9.7109375" style="67" customWidth="1"/>
    <col min="7760" max="7760" width="12.140625" style="67" customWidth="1"/>
    <col min="7761" max="7761" width="13" style="67" customWidth="1"/>
    <col min="7762" max="7762" width="14.85546875" style="67" customWidth="1"/>
    <col min="7763" max="7763" width="8.7109375" style="67" customWidth="1"/>
    <col min="7764" max="7764" width="7.7109375" style="67" customWidth="1"/>
    <col min="7765" max="7765" width="10.28515625" style="67" customWidth="1"/>
    <col min="7766" max="7766" width="13.140625" style="67" customWidth="1"/>
    <col min="7767" max="7767" width="11.7109375" style="67" customWidth="1"/>
    <col min="7768" max="7768" width="12.85546875" style="67" customWidth="1"/>
    <col min="7769" max="7769" width="9.7109375" style="67" customWidth="1"/>
    <col min="7770" max="7770" width="16.28515625" style="67" customWidth="1"/>
    <col min="7771" max="7771" width="13" style="67" customWidth="1"/>
    <col min="7772" max="7772" width="12.28515625" style="67" customWidth="1"/>
    <col min="7773" max="7773" width="14.28515625" style="67" customWidth="1"/>
    <col min="7774" max="7774" width="13" style="67" customWidth="1"/>
    <col min="7775" max="7775" width="16.85546875" style="67" customWidth="1"/>
    <col min="7776" max="7776" width="16.7109375" style="67" customWidth="1"/>
    <col min="7777" max="7777" width="14.7109375" style="67" customWidth="1"/>
    <col min="7778" max="7778" width="12.28515625" style="67" customWidth="1"/>
    <col min="7779" max="7779" width="13.28515625" style="67" customWidth="1"/>
    <col min="7780" max="7780" width="9.7109375" style="67" customWidth="1"/>
    <col min="7781" max="7781" width="9.85546875" style="67" customWidth="1"/>
    <col min="7782" max="7782" width="12.28515625" style="67" customWidth="1"/>
    <col min="7783" max="7783" width="9.7109375" style="67" customWidth="1"/>
    <col min="7784" max="7784" width="8.140625" style="67" customWidth="1"/>
    <col min="7785" max="7785" width="13.7109375" style="67" customWidth="1"/>
    <col min="7786" max="7786" width="14.7109375" style="67" customWidth="1"/>
    <col min="7787" max="7787" width="10.7109375" style="67" customWidth="1"/>
    <col min="7788" max="7788" width="11" style="67" customWidth="1"/>
    <col min="7789" max="7789" width="15.28515625" style="67" customWidth="1"/>
    <col min="7790" max="7790" width="10.140625" style="67" customWidth="1"/>
    <col min="7791" max="7791" width="8.28515625" style="67" customWidth="1"/>
    <col min="7792" max="7792" width="11.85546875" style="67" customWidth="1"/>
    <col min="7793" max="7793" width="12" style="67" customWidth="1"/>
    <col min="7794" max="7794" width="17.140625" style="67" customWidth="1"/>
    <col min="7795" max="7795" width="12.7109375" style="67" customWidth="1"/>
    <col min="7796" max="7796" width="14.85546875" style="67" customWidth="1"/>
    <col min="7797" max="7797" width="10.7109375" style="67" customWidth="1"/>
    <col min="7798" max="7798" width="14.28515625" style="67" customWidth="1"/>
    <col min="7799" max="7799" width="16.85546875" style="67" customWidth="1"/>
    <col min="7800" max="7800" width="13.28515625" style="67" customWidth="1"/>
    <col min="7801" max="7801" width="10.85546875" style="67" customWidth="1"/>
    <col min="7802" max="7802" width="10.28515625" style="67" customWidth="1"/>
    <col min="7803" max="7803" width="10.140625" style="67" customWidth="1"/>
    <col min="7804" max="7804" width="13.85546875" style="67" customWidth="1"/>
    <col min="7805" max="7805" width="16.140625" style="67" customWidth="1"/>
    <col min="7806" max="7806" width="10.85546875" style="67" customWidth="1"/>
    <col min="7807" max="7807" width="10.7109375" style="67" customWidth="1"/>
    <col min="7808" max="7808" width="11.28515625" style="67" customWidth="1"/>
    <col min="7809" max="7809" width="11" style="67" customWidth="1"/>
    <col min="7810" max="7810" width="10.85546875" style="67" customWidth="1"/>
    <col min="7811" max="7811" width="11" style="67" customWidth="1"/>
    <col min="7812" max="7812" width="10.85546875" style="67" customWidth="1"/>
    <col min="7813" max="7813" width="11" style="67" customWidth="1"/>
    <col min="7814" max="7814" width="13.28515625" style="67" customWidth="1"/>
    <col min="7815" max="7815" width="9.28515625" style="67" customWidth="1"/>
    <col min="7816" max="7816" width="7.28515625" style="67" customWidth="1"/>
    <col min="7817" max="7817" width="13.7109375" style="67" customWidth="1"/>
    <col min="7818" max="7818" width="13.28515625" style="67" customWidth="1"/>
    <col min="7819" max="7819" width="8.140625" style="67" customWidth="1"/>
    <col min="7820" max="7820" width="13.140625" style="67" customWidth="1"/>
    <col min="7821" max="7821" width="11.7109375" style="67" customWidth="1"/>
    <col min="7822" max="7822" width="11.140625" style="67" customWidth="1"/>
    <col min="7823" max="7823" width="12" style="67" customWidth="1"/>
    <col min="7824" max="7824" width="11.28515625" style="67" customWidth="1"/>
    <col min="7825" max="7825" width="13" style="67" customWidth="1"/>
    <col min="7826" max="7826" width="12.28515625" style="67" customWidth="1"/>
    <col min="7827" max="7827" width="11.85546875" style="67" customWidth="1"/>
    <col min="7828" max="7828" width="11.28515625" style="67" customWidth="1"/>
    <col min="7829" max="7829" width="13.7109375" style="67" customWidth="1"/>
    <col min="7830" max="7830" width="15.28515625" style="67" customWidth="1"/>
    <col min="7831" max="7831" width="12.85546875" style="67" customWidth="1"/>
    <col min="7832" max="7832" width="11.7109375" style="67" customWidth="1"/>
    <col min="7833" max="7833" width="12" style="67" customWidth="1"/>
    <col min="7834" max="7834" width="7.28515625" style="67" customWidth="1"/>
    <col min="7835" max="7835" width="13.28515625" style="67" customWidth="1"/>
    <col min="7836" max="7836" width="9.28515625" style="67" customWidth="1"/>
    <col min="7837" max="7837" width="13.85546875" style="67" customWidth="1"/>
    <col min="7838" max="7840" width="8.28515625" style="67" customWidth="1"/>
    <col min="7841" max="7841" width="13" style="67" customWidth="1"/>
    <col min="7842" max="7842" width="11.85546875" style="67" customWidth="1"/>
    <col min="7843" max="7843" width="14" style="67" customWidth="1"/>
    <col min="7844" max="7844" width="15.28515625" style="67" customWidth="1"/>
    <col min="7845" max="7845" width="13.28515625" style="67" customWidth="1"/>
    <col min="7846" max="7846" width="11.28515625" style="67" customWidth="1"/>
    <col min="7847" max="7847" width="13" style="67" customWidth="1"/>
    <col min="7848" max="7848" width="15.7109375" style="67" customWidth="1"/>
    <col min="7849" max="7849" width="12.7109375" style="67" customWidth="1"/>
    <col min="7850" max="7850" width="12.28515625" style="67" customWidth="1"/>
    <col min="7851" max="7851" width="14.85546875" style="67" customWidth="1"/>
    <col min="7852" max="7852" width="11.85546875" style="67" customWidth="1"/>
    <col min="7853" max="7853" width="12" style="67" customWidth="1"/>
    <col min="7854" max="7854" width="9.7109375" style="67" customWidth="1"/>
    <col min="7855" max="7855" width="12.28515625" style="67" customWidth="1"/>
    <col min="7856" max="7856" width="8.28515625" style="67" customWidth="1"/>
    <col min="7857" max="7857" width="9.7109375" style="67" customWidth="1"/>
    <col min="7858" max="7858" width="10.28515625" style="67" customWidth="1"/>
    <col min="7859" max="7859" width="10.140625" style="67" customWidth="1"/>
    <col min="7860" max="7860" width="11.140625" style="67" customWidth="1"/>
    <col min="7861" max="7861" width="9.28515625" style="67" customWidth="1"/>
    <col min="7862" max="7862" width="50" style="67" customWidth="1"/>
    <col min="7863" max="7865" width="8.28515625" style="67" customWidth="1"/>
    <col min="7866" max="7866" width="8.7109375" style="67" customWidth="1"/>
    <col min="7867" max="7867" width="11.140625" style="67" customWidth="1"/>
    <col min="7868" max="7868" width="11.85546875" style="67" customWidth="1"/>
    <col min="7869" max="7869" width="14" style="67" customWidth="1"/>
    <col min="7870" max="7870" width="8" style="67" customWidth="1"/>
    <col min="7871" max="7871" width="9.28515625" style="67" customWidth="1"/>
    <col min="7872" max="7872" width="13.7109375" style="67" customWidth="1"/>
    <col min="7873" max="7873" width="14.140625" style="67" customWidth="1"/>
    <col min="7874" max="7874" width="12.28515625" style="67" customWidth="1"/>
    <col min="7875" max="7875" width="12.7109375" style="67" customWidth="1"/>
    <col min="7876" max="7978" width="8.85546875" style="67"/>
    <col min="7979" max="7979" width="2.28515625" style="67" customWidth="1"/>
    <col min="7980" max="7980" width="7.7109375" style="67" customWidth="1"/>
    <col min="7981" max="7981" width="8.28515625" style="67" customWidth="1"/>
    <col min="7982" max="7982" width="9.85546875" style="67" customWidth="1"/>
    <col min="7983" max="7983" width="8.85546875" style="67"/>
    <col min="7984" max="7984" width="11.7109375" style="67" customWidth="1"/>
    <col min="7985" max="7985" width="14.28515625" style="67" customWidth="1"/>
    <col min="7986" max="7986" width="8.28515625" style="67" customWidth="1"/>
    <col min="7987" max="7987" width="9.28515625" style="67" customWidth="1"/>
    <col min="7988" max="7988" width="8.85546875" style="67"/>
    <col min="7989" max="7989" width="9.85546875" style="67" customWidth="1"/>
    <col min="7990" max="7990" width="11" style="67" customWidth="1"/>
    <col min="7991" max="7991" width="11.85546875" style="67" customWidth="1"/>
    <col min="7992" max="7992" width="9.28515625" style="67" customWidth="1"/>
    <col min="7993" max="7993" width="8.140625" style="67" customWidth="1"/>
    <col min="7994" max="7995" width="8.28515625" style="67" customWidth="1"/>
    <col min="7996" max="7996" width="7.28515625" style="67" customWidth="1"/>
    <col min="7997" max="7998" width="8.28515625" style="67" customWidth="1"/>
    <col min="7999" max="7999" width="9.28515625" style="67" customWidth="1"/>
    <col min="8000" max="8000" width="16.85546875" style="67" customWidth="1"/>
    <col min="8001" max="8001" width="8.28515625" style="67" customWidth="1"/>
    <col min="8002" max="8002" width="9.28515625" style="67" customWidth="1"/>
    <col min="8003" max="8003" width="8.28515625" style="67" customWidth="1"/>
    <col min="8004" max="8004" width="12.140625" style="67" customWidth="1"/>
    <col min="8005" max="8005" width="11.7109375" style="67" customWidth="1"/>
    <col min="8006" max="8006" width="8.7109375" style="67" customWidth="1"/>
    <col min="8007" max="8007" width="9" style="67" customWidth="1"/>
    <col min="8008" max="8008" width="13.28515625" style="67" customWidth="1"/>
    <col min="8009" max="8009" width="13.140625" style="67" customWidth="1"/>
    <col min="8010" max="8010" width="11.28515625" style="67" customWidth="1"/>
    <col min="8011" max="8011" width="10" style="67" customWidth="1"/>
    <col min="8012" max="8012" width="14.28515625" style="67" customWidth="1"/>
    <col min="8013" max="8013" width="7.7109375" style="67" customWidth="1"/>
    <col min="8014" max="8015" width="9.7109375" style="67" customWidth="1"/>
    <col min="8016" max="8016" width="12.140625" style="67" customWidth="1"/>
    <col min="8017" max="8017" width="13" style="67" customWidth="1"/>
    <col min="8018" max="8018" width="14.85546875" style="67" customWidth="1"/>
    <col min="8019" max="8019" width="8.7109375" style="67" customWidth="1"/>
    <col min="8020" max="8020" width="7.7109375" style="67" customWidth="1"/>
    <col min="8021" max="8021" width="10.28515625" style="67" customWidth="1"/>
    <col min="8022" max="8022" width="13.140625" style="67" customWidth="1"/>
    <col min="8023" max="8023" width="11.7109375" style="67" customWidth="1"/>
    <col min="8024" max="8024" width="12.85546875" style="67" customWidth="1"/>
    <col min="8025" max="8025" width="9.7109375" style="67" customWidth="1"/>
    <col min="8026" max="8026" width="16.28515625" style="67" customWidth="1"/>
    <col min="8027" max="8027" width="13" style="67" customWidth="1"/>
    <col min="8028" max="8028" width="12.28515625" style="67" customWidth="1"/>
    <col min="8029" max="8029" width="14.28515625" style="67" customWidth="1"/>
    <col min="8030" max="8030" width="13" style="67" customWidth="1"/>
    <col min="8031" max="8031" width="16.85546875" style="67" customWidth="1"/>
    <col min="8032" max="8032" width="16.7109375" style="67" customWidth="1"/>
    <col min="8033" max="8033" width="14.7109375" style="67" customWidth="1"/>
    <col min="8034" max="8034" width="12.28515625" style="67" customWidth="1"/>
    <col min="8035" max="8035" width="13.28515625" style="67" customWidth="1"/>
    <col min="8036" max="8036" width="9.7109375" style="67" customWidth="1"/>
    <col min="8037" max="8037" width="9.85546875" style="67" customWidth="1"/>
    <col min="8038" max="8038" width="12.28515625" style="67" customWidth="1"/>
    <col min="8039" max="8039" width="9.7109375" style="67" customWidth="1"/>
    <col min="8040" max="8040" width="8.140625" style="67" customWidth="1"/>
    <col min="8041" max="8041" width="13.7109375" style="67" customWidth="1"/>
    <col min="8042" max="8042" width="14.7109375" style="67" customWidth="1"/>
    <col min="8043" max="8043" width="10.7109375" style="67" customWidth="1"/>
    <col min="8044" max="8044" width="11" style="67" customWidth="1"/>
    <col min="8045" max="8045" width="15.28515625" style="67" customWidth="1"/>
    <col min="8046" max="8046" width="10.140625" style="67" customWidth="1"/>
    <col min="8047" max="8047" width="8.28515625" style="67" customWidth="1"/>
    <col min="8048" max="8048" width="11.85546875" style="67" customWidth="1"/>
    <col min="8049" max="8049" width="12" style="67" customWidth="1"/>
    <col min="8050" max="8050" width="17.140625" style="67" customWidth="1"/>
    <col min="8051" max="8051" width="12.7109375" style="67" customWidth="1"/>
    <col min="8052" max="8052" width="14.85546875" style="67" customWidth="1"/>
    <col min="8053" max="8053" width="10.7109375" style="67" customWidth="1"/>
    <col min="8054" max="8054" width="14.28515625" style="67" customWidth="1"/>
    <col min="8055" max="8055" width="16.85546875" style="67" customWidth="1"/>
    <col min="8056" max="8056" width="13.28515625" style="67" customWidth="1"/>
    <col min="8057" max="8057" width="10.85546875" style="67" customWidth="1"/>
    <col min="8058" max="8058" width="10.28515625" style="67" customWidth="1"/>
    <col min="8059" max="8059" width="10.140625" style="67" customWidth="1"/>
    <col min="8060" max="8060" width="13.85546875" style="67" customWidth="1"/>
    <col min="8061" max="8061" width="16.140625" style="67" customWidth="1"/>
    <col min="8062" max="8062" width="10.85546875" style="67" customWidth="1"/>
    <col min="8063" max="8063" width="10.7109375" style="67" customWidth="1"/>
    <col min="8064" max="8064" width="11.28515625" style="67" customWidth="1"/>
    <col min="8065" max="8065" width="11" style="67" customWidth="1"/>
    <col min="8066" max="8066" width="10.85546875" style="67" customWidth="1"/>
    <col min="8067" max="8067" width="11" style="67" customWidth="1"/>
    <col min="8068" max="8068" width="10.85546875" style="67" customWidth="1"/>
    <col min="8069" max="8069" width="11" style="67" customWidth="1"/>
    <col min="8070" max="8070" width="13.28515625" style="67" customWidth="1"/>
    <col min="8071" max="8071" width="9.28515625" style="67" customWidth="1"/>
    <col min="8072" max="8072" width="7.28515625" style="67" customWidth="1"/>
    <col min="8073" max="8073" width="13.7109375" style="67" customWidth="1"/>
    <col min="8074" max="8074" width="13.28515625" style="67" customWidth="1"/>
    <col min="8075" max="8075" width="8.140625" style="67" customWidth="1"/>
    <col min="8076" max="8076" width="13.140625" style="67" customWidth="1"/>
    <col min="8077" max="8077" width="11.7109375" style="67" customWidth="1"/>
    <col min="8078" max="8078" width="11.140625" style="67" customWidth="1"/>
    <col min="8079" max="8079" width="12" style="67" customWidth="1"/>
    <col min="8080" max="8080" width="11.28515625" style="67" customWidth="1"/>
    <col min="8081" max="8081" width="13" style="67" customWidth="1"/>
    <col min="8082" max="8082" width="12.28515625" style="67" customWidth="1"/>
    <col min="8083" max="8083" width="11.85546875" style="67" customWidth="1"/>
    <col min="8084" max="8084" width="11.28515625" style="67" customWidth="1"/>
    <col min="8085" max="8085" width="13.7109375" style="67" customWidth="1"/>
    <col min="8086" max="8086" width="15.28515625" style="67" customWidth="1"/>
    <col min="8087" max="8087" width="12.85546875" style="67" customWidth="1"/>
    <col min="8088" max="8088" width="11.7109375" style="67" customWidth="1"/>
    <col min="8089" max="8089" width="12" style="67" customWidth="1"/>
    <col min="8090" max="8090" width="7.28515625" style="67" customWidth="1"/>
    <col min="8091" max="8091" width="13.28515625" style="67" customWidth="1"/>
    <col min="8092" max="8092" width="9.28515625" style="67" customWidth="1"/>
    <col min="8093" max="8093" width="13.85546875" style="67" customWidth="1"/>
    <col min="8094" max="8096" width="8.28515625" style="67" customWidth="1"/>
    <col min="8097" max="8097" width="13" style="67" customWidth="1"/>
    <col min="8098" max="8098" width="11.85546875" style="67" customWidth="1"/>
    <col min="8099" max="8099" width="14" style="67" customWidth="1"/>
    <col min="8100" max="8100" width="15.28515625" style="67" customWidth="1"/>
    <col min="8101" max="8101" width="13.28515625" style="67" customWidth="1"/>
    <col min="8102" max="8102" width="11.28515625" style="67" customWidth="1"/>
    <col min="8103" max="8103" width="13" style="67" customWidth="1"/>
    <col min="8104" max="8104" width="15.7109375" style="67" customWidth="1"/>
    <col min="8105" max="8105" width="12.7109375" style="67" customWidth="1"/>
    <col min="8106" max="8106" width="12.28515625" style="67" customWidth="1"/>
    <col min="8107" max="8107" width="14.85546875" style="67" customWidth="1"/>
    <col min="8108" max="8108" width="11.85546875" style="67" customWidth="1"/>
    <col min="8109" max="8109" width="12" style="67" customWidth="1"/>
    <col min="8110" max="8110" width="9.7109375" style="67" customWidth="1"/>
    <col min="8111" max="8111" width="12.28515625" style="67" customWidth="1"/>
    <col min="8112" max="8112" width="8.28515625" style="67" customWidth="1"/>
    <col min="8113" max="8113" width="9.7109375" style="67" customWidth="1"/>
    <col min="8114" max="8114" width="10.28515625" style="67" customWidth="1"/>
    <col min="8115" max="8115" width="10.140625" style="67" customWidth="1"/>
    <col min="8116" max="8116" width="11.140625" style="67" customWidth="1"/>
    <col min="8117" max="8117" width="9.28515625" style="67" customWidth="1"/>
    <col min="8118" max="8118" width="50" style="67" customWidth="1"/>
    <col min="8119" max="8121" width="8.28515625" style="67" customWidth="1"/>
    <col min="8122" max="8122" width="8.7109375" style="67" customWidth="1"/>
    <col min="8123" max="8123" width="11.140625" style="67" customWidth="1"/>
    <col min="8124" max="8124" width="11.85546875" style="67" customWidth="1"/>
    <col min="8125" max="8125" width="14" style="67" customWidth="1"/>
    <col min="8126" max="8126" width="8" style="67" customWidth="1"/>
    <col min="8127" max="8127" width="9.28515625" style="67" customWidth="1"/>
    <col min="8128" max="8128" width="13.7109375" style="67" customWidth="1"/>
    <col min="8129" max="8129" width="14.140625" style="67" customWidth="1"/>
    <col min="8130" max="8130" width="12.28515625" style="67" customWidth="1"/>
    <col min="8131" max="8131" width="12.7109375" style="67" customWidth="1"/>
    <col min="8132" max="8234" width="8.85546875" style="67"/>
    <col min="8235" max="8235" width="2.28515625" style="67" customWidth="1"/>
    <col min="8236" max="8236" width="7.7109375" style="67" customWidth="1"/>
    <col min="8237" max="8237" width="8.28515625" style="67" customWidth="1"/>
    <col min="8238" max="8238" width="9.85546875" style="67" customWidth="1"/>
    <col min="8239" max="8239" width="8.85546875" style="67"/>
    <col min="8240" max="8240" width="11.7109375" style="67" customWidth="1"/>
    <col min="8241" max="8241" width="14.28515625" style="67" customWidth="1"/>
    <col min="8242" max="8242" width="8.28515625" style="67" customWidth="1"/>
    <col min="8243" max="8243" width="9.28515625" style="67" customWidth="1"/>
    <col min="8244" max="8244" width="8.85546875" style="67"/>
    <col min="8245" max="8245" width="9.85546875" style="67" customWidth="1"/>
    <col min="8246" max="8246" width="11" style="67" customWidth="1"/>
    <col min="8247" max="8247" width="11.85546875" style="67" customWidth="1"/>
    <col min="8248" max="8248" width="9.28515625" style="67" customWidth="1"/>
    <col min="8249" max="8249" width="8.140625" style="67" customWidth="1"/>
    <col min="8250" max="8251" width="8.28515625" style="67" customWidth="1"/>
    <col min="8252" max="8252" width="7.28515625" style="67" customWidth="1"/>
    <col min="8253" max="8254" width="8.28515625" style="67" customWidth="1"/>
    <col min="8255" max="8255" width="9.28515625" style="67" customWidth="1"/>
    <col min="8256" max="8256" width="16.85546875" style="67" customWidth="1"/>
    <col min="8257" max="8257" width="8.28515625" style="67" customWidth="1"/>
    <col min="8258" max="8258" width="9.28515625" style="67" customWidth="1"/>
    <col min="8259" max="8259" width="8.28515625" style="67" customWidth="1"/>
    <col min="8260" max="8260" width="12.140625" style="67" customWidth="1"/>
    <col min="8261" max="8261" width="11.7109375" style="67" customWidth="1"/>
    <col min="8262" max="8262" width="8.7109375" style="67" customWidth="1"/>
    <col min="8263" max="8263" width="9" style="67" customWidth="1"/>
    <col min="8264" max="8264" width="13.28515625" style="67" customWidth="1"/>
    <col min="8265" max="8265" width="13.140625" style="67" customWidth="1"/>
    <col min="8266" max="8266" width="11.28515625" style="67" customWidth="1"/>
    <col min="8267" max="8267" width="10" style="67" customWidth="1"/>
    <col min="8268" max="8268" width="14.28515625" style="67" customWidth="1"/>
    <col min="8269" max="8269" width="7.7109375" style="67" customWidth="1"/>
    <col min="8270" max="8271" width="9.7109375" style="67" customWidth="1"/>
    <col min="8272" max="8272" width="12.140625" style="67" customWidth="1"/>
    <col min="8273" max="8273" width="13" style="67" customWidth="1"/>
    <col min="8274" max="8274" width="14.85546875" style="67" customWidth="1"/>
    <col min="8275" max="8275" width="8.7109375" style="67" customWidth="1"/>
    <col min="8276" max="8276" width="7.7109375" style="67" customWidth="1"/>
    <col min="8277" max="8277" width="10.28515625" style="67" customWidth="1"/>
    <col min="8278" max="8278" width="13.140625" style="67" customWidth="1"/>
    <col min="8279" max="8279" width="11.7109375" style="67" customWidth="1"/>
    <col min="8280" max="8280" width="12.85546875" style="67" customWidth="1"/>
    <col min="8281" max="8281" width="9.7109375" style="67" customWidth="1"/>
    <col min="8282" max="8282" width="16.28515625" style="67" customWidth="1"/>
    <col min="8283" max="8283" width="13" style="67" customWidth="1"/>
    <col min="8284" max="8284" width="12.28515625" style="67" customWidth="1"/>
    <col min="8285" max="8285" width="14.28515625" style="67" customWidth="1"/>
    <col min="8286" max="8286" width="13" style="67" customWidth="1"/>
    <col min="8287" max="8287" width="16.85546875" style="67" customWidth="1"/>
    <col min="8288" max="8288" width="16.7109375" style="67" customWidth="1"/>
    <col min="8289" max="8289" width="14.7109375" style="67" customWidth="1"/>
    <col min="8290" max="8290" width="12.28515625" style="67" customWidth="1"/>
    <col min="8291" max="8291" width="13.28515625" style="67" customWidth="1"/>
    <col min="8292" max="8292" width="9.7109375" style="67" customWidth="1"/>
    <col min="8293" max="8293" width="9.85546875" style="67" customWidth="1"/>
    <col min="8294" max="8294" width="12.28515625" style="67" customWidth="1"/>
    <col min="8295" max="8295" width="9.7109375" style="67" customWidth="1"/>
    <col min="8296" max="8296" width="8.140625" style="67" customWidth="1"/>
    <col min="8297" max="8297" width="13.7109375" style="67" customWidth="1"/>
    <col min="8298" max="8298" width="14.7109375" style="67" customWidth="1"/>
    <col min="8299" max="8299" width="10.7109375" style="67" customWidth="1"/>
    <col min="8300" max="8300" width="11" style="67" customWidth="1"/>
    <col min="8301" max="8301" width="15.28515625" style="67" customWidth="1"/>
    <col min="8302" max="8302" width="10.140625" style="67" customWidth="1"/>
    <col min="8303" max="8303" width="8.28515625" style="67" customWidth="1"/>
    <col min="8304" max="8304" width="11.85546875" style="67" customWidth="1"/>
    <col min="8305" max="8305" width="12" style="67" customWidth="1"/>
    <col min="8306" max="8306" width="17.140625" style="67" customWidth="1"/>
    <col min="8307" max="8307" width="12.7109375" style="67" customWidth="1"/>
    <col min="8308" max="8308" width="14.85546875" style="67" customWidth="1"/>
    <col min="8309" max="8309" width="10.7109375" style="67" customWidth="1"/>
    <col min="8310" max="8310" width="14.28515625" style="67" customWidth="1"/>
    <col min="8311" max="8311" width="16.85546875" style="67" customWidth="1"/>
    <col min="8312" max="8312" width="13.28515625" style="67" customWidth="1"/>
    <col min="8313" max="8313" width="10.85546875" style="67" customWidth="1"/>
    <col min="8314" max="8314" width="10.28515625" style="67" customWidth="1"/>
    <col min="8315" max="8315" width="10.140625" style="67" customWidth="1"/>
    <col min="8316" max="8316" width="13.85546875" style="67" customWidth="1"/>
    <col min="8317" max="8317" width="16.140625" style="67" customWidth="1"/>
    <col min="8318" max="8318" width="10.85546875" style="67" customWidth="1"/>
    <col min="8319" max="8319" width="10.7109375" style="67" customWidth="1"/>
    <col min="8320" max="8320" width="11.28515625" style="67" customWidth="1"/>
    <col min="8321" max="8321" width="11" style="67" customWidth="1"/>
    <col min="8322" max="8322" width="10.85546875" style="67" customWidth="1"/>
    <col min="8323" max="8323" width="11" style="67" customWidth="1"/>
    <col min="8324" max="8324" width="10.85546875" style="67" customWidth="1"/>
    <col min="8325" max="8325" width="11" style="67" customWidth="1"/>
    <col min="8326" max="8326" width="13.28515625" style="67" customWidth="1"/>
    <col min="8327" max="8327" width="9.28515625" style="67" customWidth="1"/>
    <col min="8328" max="8328" width="7.28515625" style="67" customWidth="1"/>
    <col min="8329" max="8329" width="13.7109375" style="67" customWidth="1"/>
    <col min="8330" max="8330" width="13.28515625" style="67" customWidth="1"/>
    <col min="8331" max="8331" width="8.140625" style="67" customWidth="1"/>
    <col min="8332" max="8332" width="13.140625" style="67" customWidth="1"/>
    <col min="8333" max="8333" width="11.7109375" style="67" customWidth="1"/>
    <col min="8334" max="8334" width="11.140625" style="67" customWidth="1"/>
    <col min="8335" max="8335" width="12" style="67" customWidth="1"/>
    <col min="8336" max="8336" width="11.28515625" style="67" customWidth="1"/>
    <col min="8337" max="8337" width="13" style="67" customWidth="1"/>
    <col min="8338" max="8338" width="12.28515625" style="67" customWidth="1"/>
    <col min="8339" max="8339" width="11.85546875" style="67" customWidth="1"/>
    <col min="8340" max="8340" width="11.28515625" style="67" customWidth="1"/>
    <col min="8341" max="8341" width="13.7109375" style="67" customWidth="1"/>
    <col min="8342" max="8342" width="15.28515625" style="67" customWidth="1"/>
    <col min="8343" max="8343" width="12.85546875" style="67" customWidth="1"/>
    <col min="8344" max="8344" width="11.7109375" style="67" customWidth="1"/>
    <col min="8345" max="8345" width="12" style="67" customWidth="1"/>
    <col min="8346" max="8346" width="7.28515625" style="67" customWidth="1"/>
    <col min="8347" max="8347" width="13.28515625" style="67" customWidth="1"/>
    <col min="8348" max="8348" width="9.28515625" style="67" customWidth="1"/>
    <col min="8349" max="8349" width="13.85546875" style="67" customWidth="1"/>
    <col min="8350" max="8352" width="8.28515625" style="67" customWidth="1"/>
    <col min="8353" max="8353" width="13" style="67" customWidth="1"/>
    <col min="8354" max="8354" width="11.85546875" style="67" customWidth="1"/>
    <col min="8355" max="8355" width="14" style="67" customWidth="1"/>
    <col min="8356" max="8356" width="15.28515625" style="67" customWidth="1"/>
    <col min="8357" max="8357" width="13.28515625" style="67" customWidth="1"/>
    <col min="8358" max="8358" width="11.28515625" style="67" customWidth="1"/>
    <col min="8359" max="8359" width="13" style="67" customWidth="1"/>
    <col min="8360" max="8360" width="15.7109375" style="67" customWidth="1"/>
    <col min="8361" max="8361" width="12.7109375" style="67" customWidth="1"/>
    <col min="8362" max="8362" width="12.28515625" style="67" customWidth="1"/>
    <col min="8363" max="8363" width="14.85546875" style="67" customWidth="1"/>
    <col min="8364" max="8364" width="11.85546875" style="67" customWidth="1"/>
    <col min="8365" max="8365" width="12" style="67" customWidth="1"/>
    <col min="8366" max="8366" width="9.7109375" style="67" customWidth="1"/>
    <col min="8367" max="8367" width="12.28515625" style="67" customWidth="1"/>
    <col min="8368" max="8368" width="8.28515625" style="67" customWidth="1"/>
    <col min="8369" max="8369" width="9.7109375" style="67" customWidth="1"/>
    <col min="8370" max="8370" width="10.28515625" style="67" customWidth="1"/>
    <col min="8371" max="8371" width="10.140625" style="67" customWidth="1"/>
    <col min="8372" max="8372" width="11.140625" style="67" customWidth="1"/>
    <col min="8373" max="8373" width="9.28515625" style="67" customWidth="1"/>
    <col min="8374" max="8374" width="50" style="67" customWidth="1"/>
    <col min="8375" max="8377" width="8.28515625" style="67" customWidth="1"/>
    <col min="8378" max="8378" width="8.7109375" style="67" customWidth="1"/>
    <col min="8379" max="8379" width="11.140625" style="67" customWidth="1"/>
    <col min="8380" max="8380" width="11.85546875" style="67" customWidth="1"/>
    <col min="8381" max="8381" width="14" style="67" customWidth="1"/>
    <col min="8382" max="8382" width="8" style="67" customWidth="1"/>
    <col min="8383" max="8383" width="9.28515625" style="67" customWidth="1"/>
    <col min="8384" max="8384" width="13.7109375" style="67" customWidth="1"/>
    <col min="8385" max="8385" width="14.140625" style="67" customWidth="1"/>
    <col min="8386" max="8386" width="12.28515625" style="67" customWidth="1"/>
    <col min="8387" max="8387" width="12.7109375" style="67" customWidth="1"/>
    <col min="8388" max="8490" width="8.85546875" style="67"/>
    <col min="8491" max="8491" width="2.28515625" style="67" customWidth="1"/>
    <col min="8492" max="8492" width="7.7109375" style="67" customWidth="1"/>
    <col min="8493" max="8493" width="8.28515625" style="67" customWidth="1"/>
    <col min="8494" max="8494" width="9.85546875" style="67" customWidth="1"/>
    <col min="8495" max="8495" width="8.85546875" style="67"/>
    <col min="8496" max="8496" width="11.7109375" style="67" customWidth="1"/>
    <col min="8497" max="8497" width="14.28515625" style="67" customWidth="1"/>
    <col min="8498" max="8498" width="8.28515625" style="67" customWidth="1"/>
    <col min="8499" max="8499" width="9.28515625" style="67" customWidth="1"/>
    <col min="8500" max="8500" width="8.85546875" style="67"/>
    <col min="8501" max="8501" width="9.85546875" style="67" customWidth="1"/>
    <col min="8502" max="8502" width="11" style="67" customWidth="1"/>
    <col min="8503" max="8503" width="11.85546875" style="67" customWidth="1"/>
    <col min="8504" max="8504" width="9.28515625" style="67" customWidth="1"/>
    <col min="8505" max="8505" width="8.140625" style="67" customWidth="1"/>
    <col min="8506" max="8507" width="8.28515625" style="67" customWidth="1"/>
    <col min="8508" max="8508" width="7.28515625" style="67" customWidth="1"/>
    <col min="8509" max="8510" width="8.28515625" style="67" customWidth="1"/>
    <col min="8511" max="8511" width="9.28515625" style="67" customWidth="1"/>
    <col min="8512" max="8512" width="16.85546875" style="67" customWidth="1"/>
    <col min="8513" max="8513" width="8.28515625" style="67" customWidth="1"/>
    <col min="8514" max="8514" width="9.28515625" style="67" customWidth="1"/>
    <col min="8515" max="8515" width="8.28515625" style="67" customWidth="1"/>
    <col min="8516" max="8516" width="12.140625" style="67" customWidth="1"/>
    <col min="8517" max="8517" width="11.7109375" style="67" customWidth="1"/>
    <col min="8518" max="8518" width="8.7109375" style="67" customWidth="1"/>
    <col min="8519" max="8519" width="9" style="67" customWidth="1"/>
    <col min="8520" max="8520" width="13.28515625" style="67" customWidth="1"/>
    <col min="8521" max="8521" width="13.140625" style="67" customWidth="1"/>
    <col min="8522" max="8522" width="11.28515625" style="67" customWidth="1"/>
    <col min="8523" max="8523" width="10" style="67" customWidth="1"/>
    <col min="8524" max="8524" width="14.28515625" style="67" customWidth="1"/>
    <col min="8525" max="8525" width="7.7109375" style="67" customWidth="1"/>
    <col min="8526" max="8527" width="9.7109375" style="67" customWidth="1"/>
    <col min="8528" max="8528" width="12.140625" style="67" customWidth="1"/>
    <col min="8529" max="8529" width="13" style="67" customWidth="1"/>
    <col min="8530" max="8530" width="14.85546875" style="67" customWidth="1"/>
    <col min="8531" max="8531" width="8.7109375" style="67" customWidth="1"/>
    <col min="8532" max="8532" width="7.7109375" style="67" customWidth="1"/>
    <col min="8533" max="8533" width="10.28515625" style="67" customWidth="1"/>
    <col min="8534" max="8534" width="13.140625" style="67" customWidth="1"/>
    <col min="8535" max="8535" width="11.7109375" style="67" customWidth="1"/>
    <col min="8536" max="8536" width="12.85546875" style="67" customWidth="1"/>
    <col min="8537" max="8537" width="9.7109375" style="67" customWidth="1"/>
    <col min="8538" max="8538" width="16.28515625" style="67" customWidth="1"/>
    <col min="8539" max="8539" width="13" style="67" customWidth="1"/>
    <col min="8540" max="8540" width="12.28515625" style="67" customWidth="1"/>
    <col min="8541" max="8541" width="14.28515625" style="67" customWidth="1"/>
    <col min="8542" max="8542" width="13" style="67" customWidth="1"/>
    <col min="8543" max="8543" width="16.85546875" style="67" customWidth="1"/>
    <col min="8544" max="8544" width="16.7109375" style="67" customWidth="1"/>
    <col min="8545" max="8545" width="14.7109375" style="67" customWidth="1"/>
    <col min="8546" max="8546" width="12.28515625" style="67" customWidth="1"/>
    <col min="8547" max="8547" width="13.28515625" style="67" customWidth="1"/>
    <col min="8548" max="8548" width="9.7109375" style="67" customWidth="1"/>
    <col min="8549" max="8549" width="9.85546875" style="67" customWidth="1"/>
    <col min="8550" max="8550" width="12.28515625" style="67" customWidth="1"/>
    <col min="8551" max="8551" width="9.7109375" style="67" customWidth="1"/>
    <col min="8552" max="8552" width="8.140625" style="67" customWidth="1"/>
    <col min="8553" max="8553" width="13.7109375" style="67" customWidth="1"/>
    <col min="8554" max="8554" width="14.7109375" style="67" customWidth="1"/>
    <col min="8555" max="8555" width="10.7109375" style="67" customWidth="1"/>
    <col min="8556" max="8556" width="11" style="67" customWidth="1"/>
    <col min="8557" max="8557" width="15.28515625" style="67" customWidth="1"/>
    <col min="8558" max="8558" width="10.140625" style="67" customWidth="1"/>
    <col min="8559" max="8559" width="8.28515625" style="67" customWidth="1"/>
    <col min="8560" max="8560" width="11.85546875" style="67" customWidth="1"/>
    <col min="8561" max="8561" width="12" style="67" customWidth="1"/>
    <col min="8562" max="8562" width="17.140625" style="67" customWidth="1"/>
    <col min="8563" max="8563" width="12.7109375" style="67" customWidth="1"/>
    <col min="8564" max="8564" width="14.85546875" style="67" customWidth="1"/>
    <col min="8565" max="8565" width="10.7109375" style="67" customWidth="1"/>
    <col min="8566" max="8566" width="14.28515625" style="67" customWidth="1"/>
    <col min="8567" max="8567" width="16.85546875" style="67" customWidth="1"/>
    <col min="8568" max="8568" width="13.28515625" style="67" customWidth="1"/>
    <col min="8569" max="8569" width="10.85546875" style="67" customWidth="1"/>
    <col min="8570" max="8570" width="10.28515625" style="67" customWidth="1"/>
    <col min="8571" max="8571" width="10.140625" style="67" customWidth="1"/>
    <col min="8572" max="8572" width="13.85546875" style="67" customWidth="1"/>
    <col min="8573" max="8573" width="16.140625" style="67" customWidth="1"/>
    <col min="8574" max="8574" width="10.85546875" style="67" customWidth="1"/>
    <col min="8575" max="8575" width="10.7109375" style="67" customWidth="1"/>
    <col min="8576" max="8576" width="11.28515625" style="67" customWidth="1"/>
    <col min="8577" max="8577" width="11" style="67" customWidth="1"/>
    <col min="8578" max="8578" width="10.85546875" style="67" customWidth="1"/>
    <col min="8579" max="8579" width="11" style="67" customWidth="1"/>
    <col min="8580" max="8580" width="10.85546875" style="67" customWidth="1"/>
    <col min="8581" max="8581" width="11" style="67" customWidth="1"/>
    <col min="8582" max="8582" width="13.28515625" style="67" customWidth="1"/>
    <col min="8583" max="8583" width="9.28515625" style="67" customWidth="1"/>
    <col min="8584" max="8584" width="7.28515625" style="67" customWidth="1"/>
    <col min="8585" max="8585" width="13.7109375" style="67" customWidth="1"/>
    <col min="8586" max="8586" width="13.28515625" style="67" customWidth="1"/>
    <col min="8587" max="8587" width="8.140625" style="67" customWidth="1"/>
    <col min="8588" max="8588" width="13.140625" style="67" customWidth="1"/>
    <col min="8589" max="8589" width="11.7109375" style="67" customWidth="1"/>
    <col min="8590" max="8590" width="11.140625" style="67" customWidth="1"/>
    <col min="8591" max="8591" width="12" style="67" customWidth="1"/>
    <col min="8592" max="8592" width="11.28515625" style="67" customWidth="1"/>
    <col min="8593" max="8593" width="13" style="67" customWidth="1"/>
    <col min="8594" max="8594" width="12.28515625" style="67" customWidth="1"/>
    <col min="8595" max="8595" width="11.85546875" style="67" customWidth="1"/>
    <col min="8596" max="8596" width="11.28515625" style="67" customWidth="1"/>
    <col min="8597" max="8597" width="13.7109375" style="67" customWidth="1"/>
    <col min="8598" max="8598" width="15.28515625" style="67" customWidth="1"/>
    <col min="8599" max="8599" width="12.85546875" style="67" customWidth="1"/>
    <col min="8600" max="8600" width="11.7109375" style="67" customWidth="1"/>
    <col min="8601" max="8601" width="12" style="67" customWidth="1"/>
    <col min="8602" max="8602" width="7.28515625" style="67" customWidth="1"/>
    <col min="8603" max="8603" width="13.28515625" style="67" customWidth="1"/>
    <col min="8604" max="8604" width="9.28515625" style="67" customWidth="1"/>
    <col min="8605" max="8605" width="13.85546875" style="67" customWidth="1"/>
    <col min="8606" max="8608" width="8.28515625" style="67" customWidth="1"/>
    <col min="8609" max="8609" width="13" style="67" customWidth="1"/>
    <col min="8610" max="8610" width="11.85546875" style="67" customWidth="1"/>
    <col min="8611" max="8611" width="14" style="67" customWidth="1"/>
    <col min="8612" max="8612" width="15.28515625" style="67" customWidth="1"/>
    <col min="8613" max="8613" width="13.28515625" style="67" customWidth="1"/>
    <col min="8614" max="8614" width="11.28515625" style="67" customWidth="1"/>
    <col min="8615" max="8615" width="13" style="67" customWidth="1"/>
    <col min="8616" max="8616" width="15.7109375" style="67" customWidth="1"/>
    <col min="8617" max="8617" width="12.7109375" style="67" customWidth="1"/>
    <col min="8618" max="8618" width="12.28515625" style="67" customWidth="1"/>
    <col min="8619" max="8619" width="14.85546875" style="67" customWidth="1"/>
    <col min="8620" max="8620" width="11.85546875" style="67" customWidth="1"/>
    <col min="8621" max="8621" width="12" style="67" customWidth="1"/>
    <col min="8622" max="8622" width="9.7109375" style="67" customWidth="1"/>
    <col min="8623" max="8623" width="12.28515625" style="67" customWidth="1"/>
    <col min="8624" max="8624" width="8.28515625" style="67" customWidth="1"/>
    <col min="8625" max="8625" width="9.7109375" style="67" customWidth="1"/>
    <col min="8626" max="8626" width="10.28515625" style="67" customWidth="1"/>
    <col min="8627" max="8627" width="10.140625" style="67" customWidth="1"/>
    <col min="8628" max="8628" width="11.140625" style="67" customWidth="1"/>
    <col min="8629" max="8629" width="9.28515625" style="67" customWidth="1"/>
    <col min="8630" max="8630" width="50" style="67" customWidth="1"/>
    <col min="8631" max="8633" width="8.28515625" style="67" customWidth="1"/>
    <col min="8634" max="8634" width="8.7109375" style="67" customWidth="1"/>
    <col min="8635" max="8635" width="11.140625" style="67" customWidth="1"/>
    <col min="8636" max="8636" width="11.85546875" style="67" customWidth="1"/>
    <col min="8637" max="8637" width="14" style="67" customWidth="1"/>
    <col min="8638" max="8638" width="8" style="67" customWidth="1"/>
    <col min="8639" max="8639" width="9.28515625" style="67" customWidth="1"/>
    <col min="8640" max="8640" width="13.7109375" style="67" customWidth="1"/>
    <col min="8641" max="8641" width="14.140625" style="67" customWidth="1"/>
    <col min="8642" max="8642" width="12.28515625" style="67" customWidth="1"/>
    <col min="8643" max="8643" width="12.7109375" style="67" customWidth="1"/>
    <col min="8644" max="8746" width="8.85546875" style="67"/>
    <col min="8747" max="8747" width="2.28515625" style="67" customWidth="1"/>
    <col min="8748" max="8748" width="7.7109375" style="67" customWidth="1"/>
    <col min="8749" max="8749" width="8.28515625" style="67" customWidth="1"/>
    <col min="8750" max="8750" width="9.85546875" style="67" customWidth="1"/>
    <col min="8751" max="8751" width="8.85546875" style="67"/>
    <col min="8752" max="8752" width="11.7109375" style="67" customWidth="1"/>
    <col min="8753" max="8753" width="14.28515625" style="67" customWidth="1"/>
    <col min="8754" max="8754" width="8.28515625" style="67" customWidth="1"/>
    <col min="8755" max="8755" width="9.28515625" style="67" customWidth="1"/>
    <col min="8756" max="8756" width="8.85546875" style="67"/>
    <col min="8757" max="8757" width="9.85546875" style="67" customWidth="1"/>
    <col min="8758" max="8758" width="11" style="67" customWidth="1"/>
    <col min="8759" max="8759" width="11.85546875" style="67" customWidth="1"/>
    <col min="8760" max="8760" width="9.28515625" style="67" customWidth="1"/>
    <col min="8761" max="8761" width="8.140625" style="67" customWidth="1"/>
    <col min="8762" max="8763" width="8.28515625" style="67" customWidth="1"/>
    <col min="8764" max="8764" width="7.28515625" style="67" customWidth="1"/>
    <col min="8765" max="8766" width="8.28515625" style="67" customWidth="1"/>
    <col min="8767" max="8767" width="9.28515625" style="67" customWidth="1"/>
    <col min="8768" max="8768" width="16.85546875" style="67" customWidth="1"/>
    <col min="8769" max="8769" width="8.28515625" style="67" customWidth="1"/>
    <col min="8770" max="8770" width="9.28515625" style="67" customWidth="1"/>
    <col min="8771" max="8771" width="8.28515625" style="67" customWidth="1"/>
    <col min="8772" max="8772" width="12.140625" style="67" customWidth="1"/>
    <col min="8773" max="8773" width="11.7109375" style="67" customWidth="1"/>
    <col min="8774" max="8774" width="8.7109375" style="67" customWidth="1"/>
    <col min="8775" max="8775" width="9" style="67" customWidth="1"/>
    <col min="8776" max="8776" width="13.28515625" style="67" customWidth="1"/>
    <col min="8777" max="8777" width="13.140625" style="67" customWidth="1"/>
    <col min="8778" max="8778" width="11.28515625" style="67" customWidth="1"/>
    <col min="8779" max="8779" width="10" style="67" customWidth="1"/>
    <col min="8780" max="8780" width="14.28515625" style="67" customWidth="1"/>
    <col min="8781" max="8781" width="7.7109375" style="67" customWidth="1"/>
    <col min="8782" max="8783" width="9.7109375" style="67" customWidth="1"/>
    <col min="8784" max="8784" width="12.140625" style="67" customWidth="1"/>
    <col min="8785" max="8785" width="13" style="67" customWidth="1"/>
    <col min="8786" max="8786" width="14.85546875" style="67" customWidth="1"/>
    <col min="8787" max="8787" width="8.7109375" style="67" customWidth="1"/>
    <col min="8788" max="8788" width="7.7109375" style="67" customWidth="1"/>
    <col min="8789" max="8789" width="10.28515625" style="67" customWidth="1"/>
    <col min="8790" max="8790" width="13.140625" style="67" customWidth="1"/>
    <col min="8791" max="8791" width="11.7109375" style="67" customWidth="1"/>
    <col min="8792" max="8792" width="12.85546875" style="67" customWidth="1"/>
    <col min="8793" max="8793" width="9.7109375" style="67" customWidth="1"/>
    <col min="8794" max="8794" width="16.28515625" style="67" customWidth="1"/>
    <col min="8795" max="8795" width="13" style="67" customWidth="1"/>
    <col min="8796" max="8796" width="12.28515625" style="67" customWidth="1"/>
    <col min="8797" max="8797" width="14.28515625" style="67" customWidth="1"/>
    <col min="8798" max="8798" width="13" style="67" customWidth="1"/>
    <col min="8799" max="8799" width="16.85546875" style="67" customWidth="1"/>
    <col min="8800" max="8800" width="16.7109375" style="67" customWidth="1"/>
    <col min="8801" max="8801" width="14.7109375" style="67" customWidth="1"/>
    <col min="8802" max="8802" width="12.28515625" style="67" customWidth="1"/>
    <col min="8803" max="8803" width="13.28515625" style="67" customWidth="1"/>
    <col min="8804" max="8804" width="9.7109375" style="67" customWidth="1"/>
    <col min="8805" max="8805" width="9.85546875" style="67" customWidth="1"/>
    <col min="8806" max="8806" width="12.28515625" style="67" customWidth="1"/>
    <col min="8807" max="8807" width="9.7109375" style="67" customWidth="1"/>
    <col min="8808" max="8808" width="8.140625" style="67" customWidth="1"/>
    <col min="8809" max="8809" width="13.7109375" style="67" customWidth="1"/>
    <col min="8810" max="8810" width="14.7109375" style="67" customWidth="1"/>
    <col min="8811" max="8811" width="10.7109375" style="67" customWidth="1"/>
    <col min="8812" max="8812" width="11" style="67" customWidth="1"/>
    <col min="8813" max="8813" width="15.28515625" style="67" customWidth="1"/>
    <col min="8814" max="8814" width="10.140625" style="67" customWidth="1"/>
    <col min="8815" max="8815" width="8.28515625" style="67" customWidth="1"/>
    <col min="8816" max="8816" width="11.85546875" style="67" customWidth="1"/>
    <col min="8817" max="8817" width="12" style="67" customWidth="1"/>
    <col min="8818" max="8818" width="17.140625" style="67" customWidth="1"/>
    <col min="8819" max="8819" width="12.7109375" style="67" customWidth="1"/>
    <col min="8820" max="8820" width="14.85546875" style="67" customWidth="1"/>
    <col min="8821" max="8821" width="10.7109375" style="67" customWidth="1"/>
    <col min="8822" max="8822" width="14.28515625" style="67" customWidth="1"/>
    <col min="8823" max="8823" width="16.85546875" style="67" customWidth="1"/>
    <col min="8824" max="8824" width="13.28515625" style="67" customWidth="1"/>
    <col min="8825" max="8825" width="10.85546875" style="67" customWidth="1"/>
    <col min="8826" max="8826" width="10.28515625" style="67" customWidth="1"/>
    <col min="8827" max="8827" width="10.140625" style="67" customWidth="1"/>
    <col min="8828" max="8828" width="13.85546875" style="67" customWidth="1"/>
    <col min="8829" max="8829" width="16.140625" style="67" customWidth="1"/>
    <col min="8830" max="8830" width="10.85546875" style="67" customWidth="1"/>
    <col min="8831" max="8831" width="10.7109375" style="67" customWidth="1"/>
    <col min="8832" max="8832" width="11.28515625" style="67" customWidth="1"/>
    <col min="8833" max="8833" width="11" style="67" customWidth="1"/>
    <col min="8834" max="8834" width="10.85546875" style="67" customWidth="1"/>
    <col min="8835" max="8835" width="11" style="67" customWidth="1"/>
    <col min="8836" max="8836" width="10.85546875" style="67" customWidth="1"/>
    <col min="8837" max="8837" width="11" style="67" customWidth="1"/>
    <col min="8838" max="8838" width="13.28515625" style="67" customWidth="1"/>
    <col min="8839" max="8839" width="9.28515625" style="67" customWidth="1"/>
    <col min="8840" max="8840" width="7.28515625" style="67" customWidth="1"/>
    <col min="8841" max="8841" width="13.7109375" style="67" customWidth="1"/>
    <col min="8842" max="8842" width="13.28515625" style="67" customWidth="1"/>
    <col min="8843" max="8843" width="8.140625" style="67" customWidth="1"/>
    <col min="8844" max="8844" width="13.140625" style="67" customWidth="1"/>
    <col min="8845" max="8845" width="11.7109375" style="67" customWidth="1"/>
    <col min="8846" max="8846" width="11.140625" style="67" customWidth="1"/>
    <col min="8847" max="8847" width="12" style="67" customWidth="1"/>
    <col min="8848" max="8848" width="11.28515625" style="67" customWidth="1"/>
    <col min="8849" max="8849" width="13" style="67" customWidth="1"/>
    <col min="8850" max="8850" width="12.28515625" style="67" customWidth="1"/>
    <col min="8851" max="8851" width="11.85546875" style="67" customWidth="1"/>
    <col min="8852" max="8852" width="11.28515625" style="67" customWidth="1"/>
    <col min="8853" max="8853" width="13.7109375" style="67" customWidth="1"/>
    <col min="8854" max="8854" width="15.28515625" style="67" customWidth="1"/>
    <col min="8855" max="8855" width="12.85546875" style="67" customWidth="1"/>
    <col min="8856" max="8856" width="11.7109375" style="67" customWidth="1"/>
    <col min="8857" max="8857" width="12" style="67" customWidth="1"/>
    <col min="8858" max="8858" width="7.28515625" style="67" customWidth="1"/>
    <col min="8859" max="8859" width="13.28515625" style="67" customWidth="1"/>
    <col min="8860" max="8860" width="9.28515625" style="67" customWidth="1"/>
    <col min="8861" max="8861" width="13.85546875" style="67" customWidth="1"/>
    <col min="8862" max="8864" width="8.28515625" style="67" customWidth="1"/>
    <col min="8865" max="8865" width="13" style="67" customWidth="1"/>
    <col min="8866" max="8866" width="11.85546875" style="67" customWidth="1"/>
    <col min="8867" max="8867" width="14" style="67" customWidth="1"/>
    <col min="8868" max="8868" width="15.28515625" style="67" customWidth="1"/>
    <col min="8869" max="8869" width="13.28515625" style="67" customWidth="1"/>
    <col min="8870" max="8870" width="11.28515625" style="67" customWidth="1"/>
    <col min="8871" max="8871" width="13" style="67" customWidth="1"/>
    <col min="8872" max="8872" width="15.7109375" style="67" customWidth="1"/>
    <col min="8873" max="8873" width="12.7109375" style="67" customWidth="1"/>
    <col min="8874" max="8874" width="12.28515625" style="67" customWidth="1"/>
    <col min="8875" max="8875" width="14.85546875" style="67" customWidth="1"/>
    <col min="8876" max="8876" width="11.85546875" style="67" customWidth="1"/>
    <col min="8877" max="8877" width="12" style="67" customWidth="1"/>
    <col min="8878" max="8878" width="9.7109375" style="67" customWidth="1"/>
    <col min="8879" max="8879" width="12.28515625" style="67" customWidth="1"/>
    <col min="8880" max="8880" width="8.28515625" style="67" customWidth="1"/>
    <col min="8881" max="8881" width="9.7109375" style="67" customWidth="1"/>
    <col min="8882" max="8882" width="10.28515625" style="67" customWidth="1"/>
    <col min="8883" max="8883" width="10.140625" style="67" customWidth="1"/>
    <col min="8884" max="8884" width="11.140625" style="67" customWidth="1"/>
    <col min="8885" max="8885" width="9.28515625" style="67" customWidth="1"/>
    <col min="8886" max="8886" width="50" style="67" customWidth="1"/>
    <col min="8887" max="8889" width="8.28515625" style="67" customWidth="1"/>
    <col min="8890" max="8890" width="8.7109375" style="67" customWidth="1"/>
    <col min="8891" max="8891" width="11.140625" style="67" customWidth="1"/>
    <col min="8892" max="8892" width="11.85546875" style="67" customWidth="1"/>
    <col min="8893" max="8893" width="14" style="67" customWidth="1"/>
    <col min="8894" max="8894" width="8" style="67" customWidth="1"/>
    <col min="8895" max="8895" width="9.28515625" style="67" customWidth="1"/>
    <col min="8896" max="8896" width="13.7109375" style="67" customWidth="1"/>
    <col min="8897" max="8897" width="14.140625" style="67" customWidth="1"/>
    <col min="8898" max="8898" width="12.28515625" style="67" customWidth="1"/>
    <col min="8899" max="8899" width="12.7109375" style="67" customWidth="1"/>
    <col min="8900" max="9002" width="8.85546875" style="67"/>
    <col min="9003" max="9003" width="2.28515625" style="67" customWidth="1"/>
    <col min="9004" max="9004" width="7.7109375" style="67" customWidth="1"/>
    <col min="9005" max="9005" width="8.28515625" style="67" customWidth="1"/>
    <col min="9006" max="9006" width="9.85546875" style="67" customWidth="1"/>
    <col min="9007" max="9007" width="8.85546875" style="67"/>
    <col min="9008" max="9008" width="11.7109375" style="67" customWidth="1"/>
    <col min="9009" max="9009" width="14.28515625" style="67" customWidth="1"/>
    <col min="9010" max="9010" width="8.28515625" style="67" customWidth="1"/>
    <col min="9011" max="9011" width="9.28515625" style="67" customWidth="1"/>
    <col min="9012" max="9012" width="8.85546875" style="67"/>
    <col min="9013" max="9013" width="9.85546875" style="67" customWidth="1"/>
    <col min="9014" max="9014" width="11" style="67" customWidth="1"/>
    <col min="9015" max="9015" width="11.85546875" style="67" customWidth="1"/>
    <col min="9016" max="9016" width="9.28515625" style="67" customWidth="1"/>
    <col min="9017" max="9017" width="8.140625" style="67" customWidth="1"/>
    <col min="9018" max="9019" width="8.28515625" style="67" customWidth="1"/>
    <col min="9020" max="9020" width="7.28515625" style="67" customWidth="1"/>
    <col min="9021" max="9022" width="8.28515625" style="67" customWidth="1"/>
    <col min="9023" max="9023" width="9.28515625" style="67" customWidth="1"/>
    <col min="9024" max="9024" width="16.85546875" style="67" customWidth="1"/>
    <col min="9025" max="9025" width="8.28515625" style="67" customWidth="1"/>
    <col min="9026" max="9026" width="9.28515625" style="67" customWidth="1"/>
    <col min="9027" max="9027" width="8.28515625" style="67" customWidth="1"/>
    <col min="9028" max="9028" width="12.140625" style="67" customWidth="1"/>
    <col min="9029" max="9029" width="11.7109375" style="67" customWidth="1"/>
    <col min="9030" max="9030" width="8.7109375" style="67" customWidth="1"/>
    <col min="9031" max="9031" width="9" style="67" customWidth="1"/>
    <col min="9032" max="9032" width="13.28515625" style="67" customWidth="1"/>
    <col min="9033" max="9033" width="13.140625" style="67" customWidth="1"/>
    <col min="9034" max="9034" width="11.28515625" style="67" customWidth="1"/>
    <col min="9035" max="9035" width="10" style="67" customWidth="1"/>
    <col min="9036" max="9036" width="14.28515625" style="67" customWidth="1"/>
    <col min="9037" max="9037" width="7.7109375" style="67" customWidth="1"/>
    <col min="9038" max="9039" width="9.7109375" style="67" customWidth="1"/>
    <col min="9040" max="9040" width="12.140625" style="67" customWidth="1"/>
    <col min="9041" max="9041" width="13" style="67" customWidth="1"/>
    <col min="9042" max="9042" width="14.85546875" style="67" customWidth="1"/>
    <col min="9043" max="9043" width="8.7109375" style="67" customWidth="1"/>
    <col min="9044" max="9044" width="7.7109375" style="67" customWidth="1"/>
    <col min="9045" max="9045" width="10.28515625" style="67" customWidth="1"/>
    <col min="9046" max="9046" width="13.140625" style="67" customWidth="1"/>
    <col min="9047" max="9047" width="11.7109375" style="67" customWidth="1"/>
    <col min="9048" max="9048" width="12.85546875" style="67" customWidth="1"/>
    <col min="9049" max="9049" width="9.7109375" style="67" customWidth="1"/>
    <col min="9050" max="9050" width="16.28515625" style="67" customWidth="1"/>
    <col min="9051" max="9051" width="13" style="67" customWidth="1"/>
    <col min="9052" max="9052" width="12.28515625" style="67" customWidth="1"/>
    <col min="9053" max="9053" width="14.28515625" style="67" customWidth="1"/>
    <col min="9054" max="9054" width="13" style="67" customWidth="1"/>
    <col min="9055" max="9055" width="16.85546875" style="67" customWidth="1"/>
    <col min="9056" max="9056" width="16.7109375" style="67" customWidth="1"/>
    <col min="9057" max="9057" width="14.7109375" style="67" customWidth="1"/>
    <col min="9058" max="9058" width="12.28515625" style="67" customWidth="1"/>
    <col min="9059" max="9059" width="13.28515625" style="67" customWidth="1"/>
    <col min="9060" max="9060" width="9.7109375" style="67" customWidth="1"/>
    <col min="9061" max="9061" width="9.85546875" style="67" customWidth="1"/>
    <col min="9062" max="9062" width="12.28515625" style="67" customWidth="1"/>
    <col min="9063" max="9063" width="9.7109375" style="67" customWidth="1"/>
    <col min="9064" max="9064" width="8.140625" style="67" customWidth="1"/>
    <col min="9065" max="9065" width="13.7109375" style="67" customWidth="1"/>
    <col min="9066" max="9066" width="14.7109375" style="67" customWidth="1"/>
    <col min="9067" max="9067" width="10.7109375" style="67" customWidth="1"/>
    <col min="9068" max="9068" width="11" style="67" customWidth="1"/>
    <col min="9069" max="9069" width="15.28515625" style="67" customWidth="1"/>
    <col min="9070" max="9070" width="10.140625" style="67" customWidth="1"/>
    <col min="9071" max="9071" width="8.28515625" style="67" customWidth="1"/>
    <col min="9072" max="9072" width="11.85546875" style="67" customWidth="1"/>
    <col min="9073" max="9073" width="12" style="67" customWidth="1"/>
    <col min="9074" max="9074" width="17.140625" style="67" customWidth="1"/>
    <col min="9075" max="9075" width="12.7109375" style="67" customWidth="1"/>
    <col min="9076" max="9076" width="14.85546875" style="67" customWidth="1"/>
    <col min="9077" max="9077" width="10.7109375" style="67" customWidth="1"/>
    <col min="9078" max="9078" width="14.28515625" style="67" customWidth="1"/>
    <col min="9079" max="9079" width="16.85546875" style="67" customWidth="1"/>
    <col min="9080" max="9080" width="13.28515625" style="67" customWidth="1"/>
    <col min="9081" max="9081" width="10.85546875" style="67" customWidth="1"/>
    <col min="9082" max="9082" width="10.28515625" style="67" customWidth="1"/>
    <col min="9083" max="9083" width="10.140625" style="67" customWidth="1"/>
    <col min="9084" max="9084" width="13.85546875" style="67" customWidth="1"/>
    <col min="9085" max="9085" width="16.140625" style="67" customWidth="1"/>
    <col min="9086" max="9086" width="10.85546875" style="67" customWidth="1"/>
    <col min="9087" max="9087" width="10.7109375" style="67" customWidth="1"/>
    <col min="9088" max="9088" width="11.28515625" style="67" customWidth="1"/>
    <col min="9089" max="9089" width="11" style="67" customWidth="1"/>
    <col min="9090" max="9090" width="10.85546875" style="67" customWidth="1"/>
    <col min="9091" max="9091" width="11" style="67" customWidth="1"/>
    <col min="9092" max="9092" width="10.85546875" style="67" customWidth="1"/>
    <col min="9093" max="9093" width="11" style="67" customWidth="1"/>
    <col min="9094" max="9094" width="13.28515625" style="67" customWidth="1"/>
    <col min="9095" max="9095" width="9.28515625" style="67" customWidth="1"/>
    <col min="9096" max="9096" width="7.28515625" style="67" customWidth="1"/>
    <col min="9097" max="9097" width="13.7109375" style="67" customWidth="1"/>
    <col min="9098" max="9098" width="13.28515625" style="67" customWidth="1"/>
    <col min="9099" max="9099" width="8.140625" style="67" customWidth="1"/>
    <col min="9100" max="9100" width="13.140625" style="67" customWidth="1"/>
    <col min="9101" max="9101" width="11.7109375" style="67" customWidth="1"/>
    <col min="9102" max="9102" width="11.140625" style="67" customWidth="1"/>
    <col min="9103" max="9103" width="12" style="67" customWidth="1"/>
    <col min="9104" max="9104" width="11.28515625" style="67" customWidth="1"/>
    <col min="9105" max="9105" width="13" style="67" customWidth="1"/>
    <col min="9106" max="9106" width="12.28515625" style="67" customWidth="1"/>
    <col min="9107" max="9107" width="11.85546875" style="67" customWidth="1"/>
    <col min="9108" max="9108" width="11.28515625" style="67" customWidth="1"/>
    <col min="9109" max="9109" width="13.7109375" style="67" customWidth="1"/>
    <col min="9110" max="9110" width="15.28515625" style="67" customWidth="1"/>
    <col min="9111" max="9111" width="12.85546875" style="67" customWidth="1"/>
    <col min="9112" max="9112" width="11.7109375" style="67" customWidth="1"/>
    <col min="9113" max="9113" width="12" style="67" customWidth="1"/>
    <col min="9114" max="9114" width="7.28515625" style="67" customWidth="1"/>
    <col min="9115" max="9115" width="13.28515625" style="67" customWidth="1"/>
    <col min="9116" max="9116" width="9.28515625" style="67" customWidth="1"/>
    <col min="9117" max="9117" width="13.85546875" style="67" customWidth="1"/>
    <col min="9118" max="9120" width="8.28515625" style="67" customWidth="1"/>
    <col min="9121" max="9121" width="13" style="67" customWidth="1"/>
    <col min="9122" max="9122" width="11.85546875" style="67" customWidth="1"/>
    <col min="9123" max="9123" width="14" style="67" customWidth="1"/>
    <col min="9124" max="9124" width="15.28515625" style="67" customWidth="1"/>
    <col min="9125" max="9125" width="13.28515625" style="67" customWidth="1"/>
    <col min="9126" max="9126" width="11.28515625" style="67" customWidth="1"/>
    <col min="9127" max="9127" width="13" style="67" customWidth="1"/>
    <col min="9128" max="9128" width="15.7109375" style="67" customWidth="1"/>
    <col min="9129" max="9129" width="12.7109375" style="67" customWidth="1"/>
    <col min="9130" max="9130" width="12.28515625" style="67" customWidth="1"/>
    <col min="9131" max="9131" width="14.85546875" style="67" customWidth="1"/>
    <col min="9132" max="9132" width="11.85546875" style="67" customWidth="1"/>
    <col min="9133" max="9133" width="12" style="67" customWidth="1"/>
    <col min="9134" max="9134" width="9.7109375" style="67" customWidth="1"/>
    <col min="9135" max="9135" width="12.28515625" style="67" customWidth="1"/>
    <col min="9136" max="9136" width="8.28515625" style="67" customWidth="1"/>
    <col min="9137" max="9137" width="9.7109375" style="67" customWidth="1"/>
    <col min="9138" max="9138" width="10.28515625" style="67" customWidth="1"/>
    <col min="9139" max="9139" width="10.140625" style="67" customWidth="1"/>
    <col min="9140" max="9140" width="11.140625" style="67" customWidth="1"/>
    <col min="9141" max="9141" width="9.28515625" style="67" customWidth="1"/>
    <col min="9142" max="9142" width="50" style="67" customWidth="1"/>
    <col min="9143" max="9145" width="8.28515625" style="67" customWidth="1"/>
    <col min="9146" max="9146" width="8.7109375" style="67" customWidth="1"/>
    <col min="9147" max="9147" width="11.140625" style="67" customWidth="1"/>
    <col min="9148" max="9148" width="11.85546875" style="67" customWidth="1"/>
    <col min="9149" max="9149" width="14" style="67" customWidth="1"/>
    <col min="9150" max="9150" width="8" style="67" customWidth="1"/>
    <col min="9151" max="9151" width="9.28515625" style="67" customWidth="1"/>
    <col min="9152" max="9152" width="13.7109375" style="67" customWidth="1"/>
    <col min="9153" max="9153" width="14.140625" style="67" customWidth="1"/>
    <col min="9154" max="9154" width="12.28515625" style="67" customWidth="1"/>
    <col min="9155" max="9155" width="12.7109375" style="67" customWidth="1"/>
    <col min="9156" max="9258" width="8.85546875" style="67"/>
    <col min="9259" max="9259" width="2.28515625" style="67" customWidth="1"/>
    <col min="9260" max="9260" width="7.7109375" style="67" customWidth="1"/>
    <col min="9261" max="9261" width="8.28515625" style="67" customWidth="1"/>
    <col min="9262" max="9262" width="9.85546875" style="67" customWidth="1"/>
    <col min="9263" max="9263" width="8.85546875" style="67"/>
    <col min="9264" max="9264" width="11.7109375" style="67" customWidth="1"/>
    <col min="9265" max="9265" width="14.28515625" style="67" customWidth="1"/>
    <col min="9266" max="9266" width="8.28515625" style="67" customWidth="1"/>
    <col min="9267" max="9267" width="9.28515625" style="67" customWidth="1"/>
    <col min="9268" max="9268" width="8.85546875" style="67"/>
    <col min="9269" max="9269" width="9.85546875" style="67" customWidth="1"/>
    <col min="9270" max="9270" width="11" style="67" customWidth="1"/>
    <col min="9271" max="9271" width="11.85546875" style="67" customWidth="1"/>
    <col min="9272" max="9272" width="9.28515625" style="67" customWidth="1"/>
    <col min="9273" max="9273" width="8.140625" style="67" customWidth="1"/>
    <col min="9274" max="9275" width="8.28515625" style="67" customWidth="1"/>
    <col min="9276" max="9276" width="7.28515625" style="67" customWidth="1"/>
    <col min="9277" max="9278" width="8.28515625" style="67" customWidth="1"/>
    <col min="9279" max="9279" width="9.28515625" style="67" customWidth="1"/>
    <col min="9280" max="9280" width="16.85546875" style="67" customWidth="1"/>
    <col min="9281" max="9281" width="8.28515625" style="67" customWidth="1"/>
    <col min="9282" max="9282" width="9.28515625" style="67" customWidth="1"/>
    <col min="9283" max="9283" width="8.28515625" style="67" customWidth="1"/>
    <col min="9284" max="9284" width="12.140625" style="67" customWidth="1"/>
    <col min="9285" max="9285" width="11.7109375" style="67" customWidth="1"/>
    <col min="9286" max="9286" width="8.7109375" style="67" customWidth="1"/>
    <col min="9287" max="9287" width="9" style="67" customWidth="1"/>
    <col min="9288" max="9288" width="13.28515625" style="67" customWidth="1"/>
    <col min="9289" max="9289" width="13.140625" style="67" customWidth="1"/>
    <col min="9290" max="9290" width="11.28515625" style="67" customWidth="1"/>
    <col min="9291" max="9291" width="10" style="67" customWidth="1"/>
    <col min="9292" max="9292" width="14.28515625" style="67" customWidth="1"/>
    <col min="9293" max="9293" width="7.7109375" style="67" customWidth="1"/>
    <col min="9294" max="9295" width="9.7109375" style="67" customWidth="1"/>
    <col min="9296" max="9296" width="12.140625" style="67" customWidth="1"/>
    <col min="9297" max="9297" width="13" style="67" customWidth="1"/>
    <col min="9298" max="9298" width="14.85546875" style="67" customWidth="1"/>
    <col min="9299" max="9299" width="8.7109375" style="67" customWidth="1"/>
    <col min="9300" max="9300" width="7.7109375" style="67" customWidth="1"/>
    <col min="9301" max="9301" width="10.28515625" style="67" customWidth="1"/>
    <col min="9302" max="9302" width="13.140625" style="67" customWidth="1"/>
    <col min="9303" max="9303" width="11.7109375" style="67" customWidth="1"/>
    <col min="9304" max="9304" width="12.85546875" style="67" customWidth="1"/>
    <col min="9305" max="9305" width="9.7109375" style="67" customWidth="1"/>
    <col min="9306" max="9306" width="16.28515625" style="67" customWidth="1"/>
    <col min="9307" max="9307" width="13" style="67" customWidth="1"/>
    <col min="9308" max="9308" width="12.28515625" style="67" customWidth="1"/>
    <col min="9309" max="9309" width="14.28515625" style="67" customWidth="1"/>
    <col min="9310" max="9310" width="13" style="67" customWidth="1"/>
    <col min="9311" max="9311" width="16.85546875" style="67" customWidth="1"/>
    <col min="9312" max="9312" width="16.7109375" style="67" customWidth="1"/>
    <col min="9313" max="9313" width="14.7109375" style="67" customWidth="1"/>
    <col min="9314" max="9314" width="12.28515625" style="67" customWidth="1"/>
    <col min="9315" max="9315" width="13.28515625" style="67" customWidth="1"/>
    <col min="9316" max="9316" width="9.7109375" style="67" customWidth="1"/>
    <col min="9317" max="9317" width="9.85546875" style="67" customWidth="1"/>
    <col min="9318" max="9318" width="12.28515625" style="67" customWidth="1"/>
    <col min="9319" max="9319" width="9.7109375" style="67" customWidth="1"/>
    <col min="9320" max="9320" width="8.140625" style="67" customWidth="1"/>
    <col min="9321" max="9321" width="13.7109375" style="67" customWidth="1"/>
    <col min="9322" max="9322" width="14.7109375" style="67" customWidth="1"/>
    <col min="9323" max="9323" width="10.7109375" style="67" customWidth="1"/>
    <col min="9324" max="9324" width="11" style="67" customWidth="1"/>
    <col min="9325" max="9325" width="15.28515625" style="67" customWidth="1"/>
    <col min="9326" max="9326" width="10.140625" style="67" customWidth="1"/>
    <col min="9327" max="9327" width="8.28515625" style="67" customWidth="1"/>
    <col min="9328" max="9328" width="11.85546875" style="67" customWidth="1"/>
    <col min="9329" max="9329" width="12" style="67" customWidth="1"/>
    <col min="9330" max="9330" width="17.140625" style="67" customWidth="1"/>
    <col min="9331" max="9331" width="12.7109375" style="67" customWidth="1"/>
    <col min="9332" max="9332" width="14.85546875" style="67" customWidth="1"/>
    <col min="9333" max="9333" width="10.7109375" style="67" customWidth="1"/>
    <col min="9334" max="9334" width="14.28515625" style="67" customWidth="1"/>
    <col min="9335" max="9335" width="16.85546875" style="67" customWidth="1"/>
    <col min="9336" max="9336" width="13.28515625" style="67" customWidth="1"/>
    <col min="9337" max="9337" width="10.85546875" style="67" customWidth="1"/>
    <col min="9338" max="9338" width="10.28515625" style="67" customWidth="1"/>
    <col min="9339" max="9339" width="10.140625" style="67" customWidth="1"/>
    <col min="9340" max="9340" width="13.85546875" style="67" customWidth="1"/>
    <col min="9341" max="9341" width="16.140625" style="67" customWidth="1"/>
    <col min="9342" max="9342" width="10.85546875" style="67" customWidth="1"/>
    <col min="9343" max="9343" width="10.7109375" style="67" customWidth="1"/>
    <col min="9344" max="9344" width="11.28515625" style="67" customWidth="1"/>
    <col min="9345" max="9345" width="11" style="67" customWidth="1"/>
    <col min="9346" max="9346" width="10.85546875" style="67" customWidth="1"/>
    <col min="9347" max="9347" width="11" style="67" customWidth="1"/>
    <col min="9348" max="9348" width="10.85546875" style="67" customWidth="1"/>
    <col min="9349" max="9349" width="11" style="67" customWidth="1"/>
    <col min="9350" max="9350" width="13.28515625" style="67" customWidth="1"/>
    <col min="9351" max="9351" width="9.28515625" style="67" customWidth="1"/>
    <col min="9352" max="9352" width="7.28515625" style="67" customWidth="1"/>
    <col min="9353" max="9353" width="13.7109375" style="67" customWidth="1"/>
    <col min="9354" max="9354" width="13.28515625" style="67" customWidth="1"/>
    <col min="9355" max="9355" width="8.140625" style="67" customWidth="1"/>
    <col min="9356" max="9356" width="13.140625" style="67" customWidth="1"/>
    <col min="9357" max="9357" width="11.7109375" style="67" customWidth="1"/>
    <col min="9358" max="9358" width="11.140625" style="67" customWidth="1"/>
    <col min="9359" max="9359" width="12" style="67" customWidth="1"/>
    <col min="9360" max="9360" width="11.28515625" style="67" customWidth="1"/>
    <col min="9361" max="9361" width="13" style="67" customWidth="1"/>
    <col min="9362" max="9362" width="12.28515625" style="67" customWidth="1"/>
    <col min="9363" max="9363" width="11.85546875" style="67" customWidth="1"/>
    <col min="9364" max="9364" width="11.28515625" style="67" customWidth="1"/>
    <col min="9365" max="9365" width="13.7109375" style="67" customWidth="1"/>
    <col min="9366" max="9366" width="15.28515625" style="67" customWidth="1"/>
    <col min="9367" max="9367" width="12.85546875" style="67" customWidth="1"/>
    <col min="9368" max="9368" width="11.7109375" style="67" customWidth="1"/>
    <col min="9369" max="9369" width="12" style="67" customWidth="1"/>
    <col min="9370" max="9370" width="7.28515625" style="67" customWidth="1"/>
    <col min="9371" max="9371" width="13.28515625" style="67" customWidth="1"/>
    <col min="9372" max="9372" width="9.28515625" style="67" customWidth="1"/>
    <col min="9373" max="9373" width="13.85546875" style="67" customWidth="1"/>
    <col min="9374" max="9376" width="8.28515625" style="67" customWidth="1"/>
    <col min="9377" max="9377" width="13" style="67" customWidth="1"/>
    <col min="9378" max="9378" width="11.85546875" style="67" customWidth="1"/>
    <col min="9379" max="9379" width="14" style="67" customWidth="1"/>
    <col min="9380" max="9380" width="15.28515625" style="67" customWidth="1"/>
    <col min="9381" max="9381" width="13.28515625" style="67" customWidth="1"/>
    <col min="9382" max="9382" width="11.28515625" style="67" customWidth="1"/>
    <col min="9383" max="9383" width="13" style="67" customWidth="1"/>
    <col min="9384" max="9384" width="15.7109375" style="67" customWidth="1"/>
    <col min="9385" max="9385" width="12.7109375" style="67" customWidth="1"/>
    <col min="9386" max="9386" width="12.28515625" style="67" customWidth="1"/>
    <col min="9387" max="9387" width="14.85546875" style="67" customWidth="1"/>
    <col min="9388" max="9388" width="11.85546875" style="67" customWidth="1"/>
    <col min="9389" max="9389" width="12" style="67" customWidth="1"/>
    <col min="9390" max="9390" width="9.7109375" style="67" customWidth="1"/>
    <col min="9391" max="9391" width="12.28515625" style="67" customWidth="1"/>
    <col min="9392" max="9392" width="8.28515625" style="67" customWidth="1"/>
    <col min="9393" max="9393" width="9.7109375" style="67" customWidth="1"/>
    <col min="9394" max="9394" width="10.28515625" style="67" customWidth="1"/>
    <col min="9395" max="9395" width="10.140625" style="67" customWidth="1"/>
    <col min="9396" max="9396" width="11.140625" style="67" customWidth="1"/>
    <col min="9397" max="9397" width="9.28515625" style="67" customWidth="1"/>
    <col min="9398" max="9398" width="50" style="67" customWidth="1"/>
    <col min="9399" max="9401" width="8.28515625" style="67" customWidth="1"/>
    <col min="9402" max="9402" width="8.7109375" style="67" customWidth="1"/>
    <col min="9403" max="9403" width="11.140625" style="67" customWidth="1"/>
    <col min="9404" max="9404" width="11.85546875" style="67" customWidth="1"/>
    <col min="9405" max="9405" width="14" style="67" customWidth="1"/>
    <col min="9406" max="9406" width="8" style="67" customWidth="1"/>
    <col min="9407" max="9407" width="9.28515625" style="67" customWidth="1"/>
    <col min="9408" max="9408" width="13.7109375" style="67" customWidth="1"/>
    <col min="9409" max="9409" width="14.140625" style="67" customWidth="1"/>
    <col min="9410" max="9410" width="12.28515625" style="67" customWidth="1"/>
    <col min="9411" max="9411" width="12.7109375" style="67" customWidth="1"/>
    <col min="9412" max="9514" width="8.85546875" style="67"/>
    <col min="9515" max="9515" width="2.28515625" style="67" customWidth="1"/>
    <col min="9516" max="9516" width="7.7109375" style="67" customWidth="1"/>
    <col min="9517" max="9517" width="8.28515625" style="67" customWidth="1"/>
    <col min="9518" max="9518" width="9.85546875" style="67" customWidth="1"/>
    <col min="9519" max="9519" width="8.85546875" style="67"/>
    <col min="9520" max="9520" width="11.7109375" style="67" customWidth="1"/>
    <col min="9521" max="9521" width="14.28515625" style="67" customWidth="1"/>
    <col min="9522" max="9522" width="8.28515625" style="67" customWidth="1"/>
    <col min="9523" max="9523" width="9.28515625" style="67" customWidth="1"/>
    <col min="9524" max="9524" width="8.85546875" style="67"/>
    <col min="9525" max="9525" width="9.85546875" style="67" customWidth="1"/>
    <col min="9526" max="9526" width="11" style="67" customWidth="1"/>
    <col min="9527" max="9527" width="11.85546875" style="67" customWidth="1"/>
    <col min="9528" max="9528" width="9.28515625" style="67" customWidth="1"/>
    <col min="9529" max="9529" width="8.140625" style="67" customWidth="1"/>
    <col min="9530" max="9531" width="8.28515625" style="67" customWidth="1"/>
    <col min="9532" max="9532" width="7.28515625" style="67" customWidth="1"/>
    <col min="9533" max="9534" width="8.28515625" style="67" customWidth="1"/>
    <col min="9535" max="9535" width="9.28515625" style="67" customWidth="1"/>
    <col min="9536" max="9536" width="16.85546875" style="67" customWidth="1"/>
    <col min="9537" max="9537" width="8.28515625" style="67" customWidth="1"/>
    <col min="9538" max="9538" width="9.28515625" style="67" customWidth="1"/>
    <col min="9539" max="9539" width="8.28515625" style="67" customWidth="1"/>
    <col min="9540" max="9540" width="12.140625" style="67" customWidth="1"/>
    <col min="9541" max="9541" width="11.7109375" style="67" customWidth="1"/>
    <col min="9542" max="9542" width="8.7109375" style="67" customWidth="1"/>
    <col min="9543" max="9543" width="9" style="67" customWidth="1"/>
    <col min="9544" max="9544" width="13.28515625" style="67" customWidth="1"/>
    <col min="9545" max="9545" width="13.140625" style="67" customWidth="1"/>
    <col min="9546" max="9546" width="11.28515625" style="67" customWidth="1"/>
    <col min="9547" max="9547" width="10" style="67" customWidth="1"/>
    <col min="9548" max="9548" width="14.28515625" style="67" customWidth="1"/>
    <col min="9549" max="9549" width="7.7109375" style="67" customWidth="1"/>
    <col min="9550" max="9551" width="9.7109375" style="67" customWidth="1"/>
    <col min="9552" max="9552" width="12.140625" style="67" customWidth="1"/>
    <col min="9553" max="9553" width="13" style="67" customWidth="1"/>
    <col min="9554" max="9554" width="14.85546875" style="67" customWidth="1"/>
    <col min="9555" max="9555" width="8.7109375" style="67" customWidth="1"/>
    <col min="9556" max="9556" width="7.7109375" style="67" customWidth="1"/>
    <col min="9557" max="9557" width="10.28515625" style="67" customWidth="1"/>
    <col min="9558" max="9558" width="13.140625" style="67" customWidth="1"/>
    <col min="9559" max="9559" width="11.7109375" style="67" customWidth="1"/>
    <col min="9560" max="9560" width="12.85546875" style="67" customWidth="1"/>
    <col min="9561" max="9561" width="9.7109375" style="67" customWidth="1"/>
    <col min="9562" max="9562" width="16.28515625" style="67" customWidth="1"/>
    <col min="9563" max="9563" width="13" style="67" customWidth="1"/>
    <col min="9564" max="9564" width="12.28515625" style="67" customWidth="1"/>
    <col min="9565" max="9565" width="14.28515625" style="67" customWidth="1"/>
    <col min="9566" max="9566" width="13" style="67" customWidth="1"/>
    <col min="9567" max="9567" width="16.85546875" style="67" customWidth="1"/>
    <col min="9568" max="9568" width="16.7109375" style="67" customWidth="1"/>
    <col min="9569" max="9569" width="14.7109375" style="67" customWidth="1"/>
    <col min="9570" max="9570" width="12.28515625" style="67" customWidth="1"/>
    <col min="9571" max="9571" width="13.28515625" style="67" customWidth="1"/>
    <col min="9572" max="9572" width="9.7109375" style="67" customWidth="1"/>
    <col min="9573" max="9573" width="9.85546875" style="67" customWidth="1"/>
    <col min="9574" max="9574" width="12.28515625" style="67" customWidth="1"/>
    <col min="9575" max="9575" width="9.7109375" style="67" customWidth="1"/>
    <col min="9576" max="9576" width="8.140625" style="67" customWidth="1"/>
    <col min="9577" max="9577" width="13.7109375" style="67" customWidth="1"/>
    <col min="9578" max="9578" width="14.7109375" style="67" customWidth="1"/>
    <col min="9579" max="9579" width="10.7109375" style="67" customWidth="1"/>
    <col min="9580" max="9580" width="11" style="67" customWidth="1"/>
    <col min="9581" max="9581" width="15.28515625" style="67" customWidth="1"/>
    <col min="9582" max="9582" width="10.140625" style="67" customWidth="1"/>
    <col min="9583" max="9583" width="8.28515625" style="67" customWidth="1"/>
    <col min="9584" max="9584" width="11.85546875" style="67" customWidth="1"/>
    <col min="9585" max="9585" width="12" style="67" customWidth="1"/>
    <col min="9586" max="9586" width="17.140625" style="67" customWidth="1"/>
    <col min="9587" max="9587" width="12.7109375" style="67" customWidth="1"/>
    <col min="9588" max="9588" width="14.85546875" style="67" customWidth="1"/>
    <col min="9589" max="9589" width="10.7109375" style="67" customWidth="1"/>
    <col min="9590" max="9590" width="14.28515625" style="67" customWidth="1"/>
    <col min="9591" max="9591" width="16.85546875" style="67" customWidth="1"/>
    <col min="9592" max="9592" width="13.28515625" style="67" customWidth="1"/>
    <col min="9593" max="9593" width="10.85546875" style="67" customWidth="1"/>
    <col min="9594" max="9594" width="10.28515625" style="67" customWidth="1"/>
    <col min="9595" max="9595" width="10.140625" style="67" customWidth="1"/>
    <col min="9596" max="9596" width="13.85546875" style="67" customWidth="1"/>
    <col min="9597" max="9597" width="16.140625" style="67" customWidth="1"/>
    <col min="9598" max="9598" width="10.85546875" style="67" customWidth="1"/>
    <col min="9599" max="9599" width="10.7109375" style="67" customWidth="1"/>
    <col min="9600" max="9600" width="11.28515625" style="67" customWidth="1"/>
    <col min="9601" max="9601" width="11" style="67" customWidth="1"/>
    <col min="9602" max="9602" width="10.85546875" style="67" customWidth="1"/>
    <col min="9603" max="9603" width="11" style="67" customWidth="1"/>
    <col min="9604" max="9604" width="10.85546875" style="67" customWidth="1"/>
    <col min="9605" max="9605" width="11" style="67" customWidth="1"/>
    <col min="9606" max="9606" width="13.28515625" style="67" customWidth="1"/>
    <col min="9607" max="9607" width="9.28515625" style="67" customWidth="1"/>
    <col min="9608" max="9608" width="7.28515625" style="67" customWidth="1"/>
    <col min="9609" max="9609" width="13.7109375" style="67" customWidth="1"/>
    <col min="9610" max="9610" width="13.28515625" style="67" customWidth="1"/>
    <col min="9611" max="9611" width="8.140625" style="67" customWidth="1"/>
    <col min="9612" max="9612" width="13.140625" style="67" customWidth="1"/>
    <col min="9613" max="9613" width="11.7109375" style="67" customWidth="1"/>
    <col min="9614" max="9614" width="11.140625" style="67" customWidth="1"/>
    <col min="9615" max="9615" width="12" style="67" customWidth="1"/>
    <col min="9616" max="9616" width="11.28515625" style="67" customWidth="1"/>
    <col min="9617" max="9617" width="13" style="67" customWidth="1"/>
    <col min="9618" max="9618" width="12.28515625" style="67" customWidth="1"/>
    <col min="9619" max="9619" width="11.85546875" style="67" customWidth="1"/>
    <col min="9620" max="9620" width="11.28515625" style="67" customWidth="1"/>
    <col min="9621" max="9621" width="13.7109375" style="67" customWidth="1"/>
    <col min="9622" max="9622" width="15.28515625" style="67" customWidth="1"/>
    <col min="9623" max="9623" width="12.85546875" style="67" customWidth="1"/>
    <col min="9624" max="9624" width="11.7109375" style="67" customWidth="1"/>
    <col min="9625" max="9625" width="12" style="67" customWidth="1"/>
    <col min="9626" max="9626" width="7.28515625" style="67" customWidth="1"/>
    <col min="9627" max="9627" width="13.28515625" style="67" customWidth="1"/>
    <col min="9628" max="9628" width="9.28515625" style="67" customWidth="1"/>
    <col min="9629" max="9629" width="13.85546875" style="67" customWidth="1"/>
    <col min="9630" max="9632" width="8.28515625" style="67" customWidth="1"/>
    <col min="9633" max="9633" width="13" style="67" customWidth="1"/>
    <col min="9634" max="9634" width="11.85546875" style="67" customWidth="1"/>
    <col min="9635" max="9635" width="14" style="67" customWidth="1"/>
    <col min="9636" max="9636" width="15.28515625" style="67" customWidth="1"/>
    <col min="9637" max="9637" width="13.28515625" style="67" customWidth="1"/>
    <col min="9638" max="9638" width="11.28515625" style="67" customWidth="1"/>
    <col min="9639" max="9639" width="13" style="67" customWidth="1"/>
    <col min="9640" max="9640" width="15.7109375" style="67" customWidth="1"/>
    <col min="9641" max="9641" width="12.7109375" style="67" customWidth="1"/>
    <col min="9642" max="9642" width="12.28515625" style="67" customWidth="1"/>
    <col min="9643" max="9643" width="14.85546875" style="67" customWidth="1"/>
    <col min="9644" max="9644" width="11.85546875" style="67" customWidth="1"/>
    <col min="9645" max="9645" width="12" style="67" customWidth="1"/>
    <col min="9646" max="9646" width="9.7109375" style="67" customWidth="1"/>
    <col min="9647" max="9647" width="12.28515625" style="67" customWidth="1"/>
    <col min="9648" max="9648" width="8.28515625" style="67" customWidth="1"/>
    <col min="9649" max="9649" width="9.7109375" style="67" customWidth="1"/>
    <col min="9650" max="9650" width="10.28515625" style="67" customWidth="1"/>
    <col min="9651" max="9651" width="10.140625" style="67" customWidth="1"/>
    <col min="9652" max="9652" width="11.140625" style="67" customWidth="1"/>
    <col min="9653" max="9653" width="9.28515625" style="67" customWidth="1"/>
    <col min="9654" max="9654" width="50" style="67" customWidth="1"/>
    <col min="9655" max="9657" width="8.28515625" style="67" customWidth="1"/>
    <col min="9658" max="9658" width="8.7109375" style="67" customWidth="1"/>
    <col min="9659" max="9659" width="11.140625" style="67" customWidth="1"/>
    <col min="9660" max="9660" width="11.85546875" style="67" customWidth="1"/>
    <col min="9661" max="9661" width="14" style="67" customWidth="1"/>
    <col min="9662" max="9662" width="8" style="67" customWidth="1"/>
    <col min="9663" max="9663" width="9.28515625" style="67" customWidth="1"/>
    <col min="9664" max="9664" width="13.7109375" style="67" customWidth="1"/>
    <col min="9665" max="9665" width="14.140625" style="67" customWidth="1"/>
    <col min="9666" max="9666" width="12.28515625" style="67" customWidth="1"/>
    <col min="9667" max="9667" width="12.7109375" style="67" customWidth="1"/>
    <col min="9668" max="9770" width="8.85546875" style="67"/>
    <col min="9771" max="9771" width="2.28515625" style="67" customWidth="1"/>
    <col min="9772" max="9772" width="7.7109375" style="67" customWidth="1"/>
    <col min="9773" max="9773" width="8.28515625" style="67" customWidth="1"/>
    <col min="9774" max="9774" width="9.85546875" style="67" customWidth="1"/>
    <col min="9775" max="9775" width="8.85546875" style="67"/>
    <col min="9776" max="9776" width="11.7109375" style="67" customWidth="1"/>
    <col min="9777" max="9777" width="14.28515625" style="67" customWidth="1"/>
    <col min="9778" max="9778" width="8.28515625" style="67" customWidth="1"/>
    <col min="9779" max="9779" width="9.28515625" style="67" customWidth="1"/>
    <col min="9780" max="9780" width="8.85546875" style="67"/>
    <col min="9781" max="9781" width="9.85546875" style="67" customWidth="1"/>
    <col min="9782" max="9782" width="11" style="67" customWidth="1"/>
    <col min="9783" max="9783" width="11.85546875" style="67" customWidth="1"/>
    <col min="9784" max="9784" width="9.28515625" style="67" customWidth="1"/>
    <col min="9785" max="9785" width="8.140625" style="67" customWidth="1"/>
    <col min="9786" max="9787" width="8.28515625" style="67" customWidth="1"/>
    <col min="9788" max="9788" width="7.28515625" style="67" customWidth="1"/>
    <col min="9789" max="9790" width="8.28515625" style="67" customWidth="1"/>
    <col min="9791" max="9791" width="9.28515625" style="67" customWidth="1"/>
    <col min="9792" max="9792" width="16.85546875" style="67" customWidth="1"/>
    <col min="9793" max="9793" width="8.28515625" style="67" customWidth="1"/>
    <col min="9794" max="9794" width="9.28515625" style="67" customWidth="1"/>
    <col min="9795" max="9795" width="8.28515625" style="67" customWidth="1"/>
    <col min="9796" max="9796" width="12.140625" style="67" customWidth="1"/>
    <col min="9797" max="9797" width="11.7109375" style="67" customWidth="1"/>
    <col min="9798" max="9798" width="8.7109375" style="67" customWidth="1"/>
    <col min="9799" max="9799" width="9" style="67" customWidth="1"/>
    <col min="9800" max="9800" width="13.28515625" style="67" customWidth="1"/>
    <col min="9801" max="9801" width="13.140625" style="67" customWidth="1"/>
    <col min="9802" max="9802" width="11.28515625" style="67" customWidth="1"/>
    <col min="9803" max="9803" width="10" style="67" customWidth="1"/>
    <col min="9804" max="9804" width="14.28515625" style="67" customWidth="1"/>
    <col min="9805" max="9805" width="7.7109375" style="67" customWidth="1"/>
    <col min="9806" max="9807" width="9.7109375" style="67" customWidth="1"/>
    <col min="9808" max="9808" width="12.140625" style="67" customWidth="1"/>
    <col min="9809" max="9809" width="13" style="67" customWidth="1"/>
    <col min="9810" max="9810" width="14.85546875" style="67" customWidth="1"/>
    <col min="9811" max="9811" width="8.7109375" style="67" customWidth="1"/>
    <col min="9812" max="9812" width="7.7109375" style="67" customWidth="1"/>
    <col min="9813" max="9813" width="10.28515625" style="67" customWidth="1"/>
    <col min="9814" max="9814" width="13.140625" style="67" customWidth="1"/>
    <col min="9815" max="9815" width="11.7109375" style="67" customWidth="1"/>
    <col min="9816" max="9816" width="12.85546875" style="67" customWidth="1"/>
    <col min="9817" max="9817" width="9.7109375" style="67" customWidth="1"/>
    <col min="9818" max="9818" width="16.28515625" style="67" customWidth="1"/>
    <col min="9819" max="9819" width="13" style="67" customWidth="1"/>
    <col min="9820" max="9820" width="12.28515625" style="67" customWidth="1"/>
    <col min="9821" max="9821" width="14.28515625" style="67" customWidth="1"/>
    <col min="9822" max="9822" width="13" style="67" customWidth="1"/>
    <col min="9823" max="9823" width="16.85546875" style="67" customWidth="1"/>
    <col min="9824" max="9824" width="16.7109375" style="67" customWidth="1"/>
    <col min="9825" max="9825" width="14.7109375" style="67" customWidth="1"/>
    <col min="9826" max="9826" width="12.28515625" style="67" customWidth="1"/>
    <col min="9827" max="9827" width="13.28515625" style="67" customWidth="1"/>
    <col min="9828" max="9828" width="9.7109375" style="67" customWidth="1"/>
    <col min="9829" max="9829" width="9.85546875" style="67" customWidth="1"/>
    <col min="9830" max="9830" width="12.28515625" style="67" customWidth="1"/>
    <col min="9831" max="9831" width="9.7109375" style="67" customWidth="1"/>
    <col min="9832" max="9832" width="8.140625" style="67" customWidth="1"/>
    <col min="9833" max="9833" width="13.7109375" style="67" customWidth="1"/>
    <col min="9834" max="9834" width="14.7109375" style="67" customWidth="1"/>
    <col min="9835" max="9835" width="10.7109375" style="67" customWidth="1"/>
    <col min="9836" max="9836" width="11" style="67" customWidth="1"/>
    <col min="9837" max="9837" width="15.28515625" style="67" customWidth="1"/>
    <col min="9838" max="9838" width="10.140625" style="67" customWidth="1"/>
    <col min="9839" max="9839" width="8.28515625" style="67" customWidth="1"/>
    <col min="9840" max="9840" width="11.85546875" style="67" customWidth="1"/>
    <col min="9841" max="9841" width="12" style="67" customWidth="1"/>
    <col min="9842" max="9842" width="17.140625" style="67" customWidth="1"/>
    <col min="9843" max="9843" width="12.7109375" style="67" customWidth="1"/>
    <col min="9844" max="9844" width="14.85546875" style="67" customWidth="1"/>
    <col min="9845" max="9845" width="10.7109375" style="67" customWidth="1"/>
    <col min="9846" max="9846" width="14.28515625" style="67" customWidth="1"/>
    <col min="9847" max="9847" width="16.85546875" style="67" customWidth="1"/>
    <col min="9848" max="9848" width="13.28515625" style="67" customWidth="1"/>
    <col min="9849" max="9849" width="10.85546875" style="67" customWidth="1"/>
    <col min="9850" max="9850" width="10.28515625" style="67" customWidth="1"/>
    <col min="9851" max="9851" width="10.140625" style="67" customWidth="1"/>
    <col min="9852" max="9852" width="13.85546875" style="67" customWidth="1"/>
    <col min="9853" max="9853" width="16.140625" style="67" customWidth="1"/>
    <col min="9854" max="9854" width="10.85546875" style="67" customWidth="1"/>
    <col min="9855" max="9855" width="10.7109375" style="67" customWidth="1"/>
    <col min="9856" max="9856" width="11.28515625" style="67" customWidth="1"/>
    <col min="9857" max="9857" width="11" style="67" customWidth="1"/>
    <col min="9858" max="9858" width="10.85546875" style="67" customWidth="1"/>
    <col min="9859" max="9859" width="11" style="67" customWidth="1"/>
    <col min="9860" max="9860" width="10.85546875" style="67" customWidth="1"/>
    <col min="9861" max="9861" width="11" style="67" customWidth="1"/>
    <col min="9862" max="9862" width="13.28515625" style="67" customWidth="1"/>
    <col min="9863" max="9863" width="9.28515625" style="67" customWidth="1"/>
    <col min="9864" max="9864" width="7.28515625" style="67" customWidth="1"/>
    <col min="9865" max="9865" width="13.7109375" style="67" customWidth="1"/>
    <col min="9866" max="9866" width="13.28515625" style="67" customWidth="1"/>
    <col min="9867" max="9867" width="8.140625" style="67" customWidth="1"/>
    <col min="9868" max="9868" width="13.140625" style="67" customWidth="1"/>
    <col min="9869" max="9869" width="11.7109375" style="67" customWidth="1"/>
    <col min="9870" max="9870" width="11.140625" style="67" customWidth="1"/>
    <col min="9871" max="9871" width="12" style="67" customWidth="1"/>
    <col min="9872" max="9872" width="11.28515625" style="67" customWidth="1"/>
    <col min="9873" max="9873" width="13" style="67" customWidth="1"/>
    <col min="9874" max="9874" width="12.28515625" style="67" customWidth="1"/>
    <col min="9875" max="9875" width="11.85546875" style="67" customWidth="1"/>
    <col min="9876" max="9876" width="11.28515625" style="67" customWidth="1"/>
    <col min="9877" max="9877" width="13.7109375" style="67" customWidth="1"/>
    <col min="9878" max="9878" width="15.28515625" style="67" customWidth="1"/>
    <col min="9879" max="9879" width="12.85546875" style="67" customWidth="1"/>
    <col min="9880" max="9880" width="11.7109375" style="67" customWidth="1"/>
    <col min="9881" max="9881" width="12" style="67" customWidth="1"/>
    <col min="9882" max="9882" width="7.28515625" style="67" customWidth="1"/>
    <col min="9883" max="9883" width="13.28515625" style="67" customWidth="1"/>
    <col min="9884" max="9884" width="9.28515625" style="67" customWidth="1"/>
    <col min="9885" max="9885" width="13.85546875" style="67" customWidth="1"/>
    <col min="9886" max="9888" width="8.28515625" style="67" customWidth="1"/>
    <col min="9889" max="9889" width="13" style="67" customWidth="1"/>
    <col min="9890" max="9890" width="11.85546875" style="67" customWidth="1"/>
    <col min="9891" max="9891" width="14" style="67" customWidth="1"/>
    <col min="9892" max="9892" width="15.28515625" style="67" customWidth="1"/>
    <col min="9893" max="9893" width="13.28515625" style="67" customWidth="1"/>
    <col min="9894" max="9894" width="11.28515625" style="67" customWidth="1"/>
    <col min="9895" max="9895" width="13" style="67" customWidth="1"/>
    <col min="9896" max="9896" width="15.7109375" style="67" customWidth="1"/>
    <col min="9897" max="9897" width="12.7109375" style="67" customWidth="1"/>
    <col min="9898" max="9898" width="12.28515625" style="67" customWidth="1"/>
    <col min="9899" max="9899" width="14.85546875" style="67" customWidth="1"/>
    <col min="9900" max="9900" width="11.85546875" style="67" customWidth="1"/>
    <col min="9901" max="9901" width="12" style="67" customWidth="1"/>
    <col min="9902" max="9902" width="9.7109375" style="67" customWidth="1"/>
    <col min="9903" max="9903" width="12.28515625" style="67" customWidth="1"/>
    <col min="9904" max="9904" width="8.28515625" style="67" customWidth="1"/>
    <col min="9905" max="9905" width="9.7109375" style="67" customWidth="1"/>
    <col min="9906" max="9906" width="10.28515625" style="67" customWidth="1"/>
    <col min="9907" max="9907" width="10.140625" style="67" customWidth="1"/>
    <col min="9908" max="9908" width="11.140625" style="67" customWidth="1"/>
    <col min="9909" max="9909" width="9.28515625" style="67" customWidth="1"/>
    <col min="9910" max="9910" width="50" style="67" customWidth="1"/>
    <col min="9911" max="9913" width="8.28515625" style="67" customWidth="1"/>
    <col min="9914" max="9914" width="8.7109375" style="67" customWidth="1"/>
    <col min="9915" max="9915" width="11.140625" style="67" customWidth="1"/>
    <col min="9916" max="9916" width="11.85546875" style="67" customWidth="1"/>
    <col min="9917" max="9917" width="14" style="67" customWidth="1"/>
    <col min="9918" max="9918" width="8" style="67" customWidth="1"/>
    <col min="9919" max="9919" width="9.28515625" style="67" customWidth="1"/>
    <col min="9920" max="9920" width="13.7109375" style="67" customWidth="1"/>
    <col min="9921" max="9921" width="14.140625" style="67" customWidth="1"/>
    <col min="9922" max="9922" width="12.28515625" style="67" customWidth="1"/>
    <col min="9923" max="9923" width="12.7109375" style="67" customWidth="1"/>
    <col min="9924" max="10026" width="8.85546875" style="67"/>
    <col min="10027" max="10027" width="2.28515625" style="67" customWidth="1"/>
    <col min="10028" max="10028" width="7.7109375" style="67" customWidth="1"/>
    <col min="10029" max="10029" width="8.28515625" style="67" customWidth="1"/>
    <col min="10030" max="10030" width="9.85546875" style="67" customWidth="1"/>
    <col min="10031" max="10031" width="8.85546875" style="67"/>
    <col min="10032" max="10032" width="11.7109375" style="67" customWidth="1"/>
    <col min="10033" max="10033" width="14.28515625" style="67" customWidth="1"/>
    <col min="10034" max="10034" width="8.28515625" style="67" customWidth="1"/>
    <col min="10035" max="10035" width="9.28515625" style="67" customWidth="1"/>
    <col min="10036" max="10036" width="8.85546875" style="67"/>
    <col min="10037" max="10037" width="9.85546875" style="67" customWidth="1"/>
    <col min="10038" max="10038" width="11" style="67" customWidth="1"/>
    <col min="10039" max="10039" width="11.85546875" style="67" customWidth="1"/>
    <col min="10040" max="10040" width="9.28515625" style="67" customWidth="1"/>
    <col min="10041" max="10041" width="8.140625" style="67" customWidth="1"/>
    <col min="10042" max="10043" width="8.28515625" style="67" customWidth="1"/>
    <col min="10044" max="10044" width="7.28515625" style="67" customWidth="1"/>
    <col min="10045" max="10046" width="8.28515625" style="67" customWidth="1"/>
    <col min="10047" max="10047" width="9.28515625" style="67" customWidth="1"/>
    <col min="10048" max="10048" width="16.85546875" style="67" customWidth="1"/>
    <col min="10049" max="10049" width="8.28515625" style="67" customWidth="1"/>
    <col min="10050" max="10050" width="9.28515625" style="67" customWidth="1"/>
    <col min="10051" max="10051" width="8.28515625" style="67" customWidth="1"/>
    <col min="10052" max="10052" width="12.140625" style="67" customWidth="1"/>
    <col min="10053" max="10053" width="11.7109375" style="67" customWidth="1"/>
    <col min="10054" max="10054" width="8.7109375" style="67" customWidth="1"/>
    <col min="10055" max="10055" width="9" style="67" customWidth="1"/>
    <col min="10056" max="10056" width="13.28515625" style="67" customWidth="1"/>
    <col min="10057" max="10057" width="13.140625" style="67" customWidth="1"/>
    <col min="10058" max="10058" width="11.28515625" style="67" customWidth="1"/>
    <col min="10059" max="10059" width="10" style="67" customWidth="1"/>
    <col min="10060" max="10060" width="14.28515625" style="67" customWidth="1"/>
    <col min="10061" max="10061" width="7.7109375" style="67" customWidth="1"/>
    <col min="10062" max="10063" width="9.7109375" style="67" customWidth="1"/>
    <col min="10064" max="10064" width="12.140625" style="67" customWidth="1"/>
    <col min="10065" max="10065" width="13" style="67" customWidth="1"/>
    <col min="10066" max="10066" width="14.85546875" style="67" customWidth="1"/>
    <col min="10067" max="10067" width="8.7109375" style="67" customWidth="1"/>
    <col min="10068" max="10068" width="7.7109375" style="67" customWidth="1"/>
    <col min="10069" max="10069" width="10.28515625" style="67" customWidth="1"/>
    <col min="10070" max="10070" width="13.140625" style="67" customWidth="1"/>
    <col min="10071" max="10071" width="11.7109375" style="67" customWidth="1"/>
    <col min="10072" max="10072" width="12.85546875" style="67" customWidth="1"/>
    <col min="10073" max="10073" width="9.7109375" style="67" customWidth="1"/>
    <col min="10074" max="10074" width="16.28515625" style="67" customWidth="1"/>
    <col min="10075" max="10075" width="13" style="67" customWidth="1"/>
    <col min="10076" max="10076" width="12.28515625" style="67" customWidth="1"/>
    <col min="10077" max="10077" width="14.28515625" style="67" customWidth="1"/>
    <col min="10078" max="10078" width="13" style="67" customWidth="1"/>
    <col min="10079" max="10079" width="16.85546875" style="67" customWidth="1"/>
    <col min="10080" max="10080" width="16.7109375" style="67" customWidth="1"/>
    <col min="10081" max="10081" width="14.7109375" style="67" customWidth="1"/>
    <col min="10082" max="10082" width="12.28515625" style="67" customWidth="1"/>
    <col min="10083" max="10083" width="13.28515625" style="67" customWidth="1"/>
    <col min="10084" max="10084" width="9.7109375" style="67" customWidth="1"/>
    <col min="10085" max="10085" width="9.85546875" style="67" customWidth="1"/>
    <col min="10086" max="10086" width="12.28515625" style="67" customWidth="1"/>
    <col min="10087" max="10087" width="9.7109375" style="67" customWidth="1"/>
    <col min="10088" max="10088" width="8.140625" style="67" customWidth="1"/>
    <col min="10089" max="10089" width="13.7109375" style="67" customWidth="1"/>
    <col min="10090" max="10090" width="14.7109375" style="67" customWidth="1"/>
    <col min="10091" max="10091" width="10.7109375" style="67" customWidth="1"/>
    <col min="10092" max="10092" width="11" style="67" customWidth="1"/>
    <col min="10093" max="10093" width="15.28515625" style="67" customWidth="1"/>
    <col min="10094" max="10094" width="10.140625" style="67" customWidth="1"/>
    <col min="10095" max="10095" width="8.28515625" style="67" customWidth="1"/>
    <col min="10096" max="10096" width="11.85546875" style="67" customWidth="1"/>
    <col min="10097" max="10097" width="12" style="67" customWidth="1"/>
    <col min="10098" max="10098" width="17.140625" style="67" customWidth="1"/>
    <col min="10099" max="10099" width="12.7109375" style="67" customWidth="1"/>
    <col min="10100" max="10100" width="14.85546875" style="67" customWidth="1"/>
    <col min="10101" max="10101" width="10.7109375" style="67" customWidth="1"/>
    <col min="10102" max="10102" width="14.28515625" style="67" customWidth="1"/>
    <col min="10103" max="10103" width="16.85546875" style="67" customWidth="1"/>
    <col min="10104" max="10104" width="13.28515625" style="67" customWidth="1"/>
    <col min="10105" max="10105" width="10.85546875" style="67" customWidth="1"/>
    <col min="10106" max="10106" width="10.28515625" style="67" customWidth="1"/>
    <col min="10107" max="10107" width="10.140625" style="67" customWidth="1"/>
    <col min="10108" max="10108" width="13.85546875" style="67" customWidth="1"/>
    <col min="10109" max="10109" width="16.140625" style="67" customWidth="1"/>
    <col min="10110" max="10110" width="10.85546875" style="67" customWidth="1"/>
    <col min="10111" max="10111" width="10.7109375" style="67" customWidth="1"/>
    <col min="10112" max="10112" width="11.28515625" style="67" customWidth="1"/>
    <col min="10113" max="10113" width="11" style="67" customWidth="1"/>
    <col min="10114" max="10114" width="10.85546875" style="67" customWidth="1"/>
    <col min="10115" max="10115" width="11" style="67" customWidth="1"/>
    <col min="10116" max="10116" width="10.85546875" style="67" customWidth="1"/>
    <col min="10117" max="10117" width="11" style="67" customWidth="1"/>
    <col min="10118" max="10118" width="13.28515625" style="67" customWidth="1"/>
    <col min="10119" max="10119" width="9.28515625" style="67" customWidth="1"/>
    <col min="10120" max="10120" width="7.28515625" style="67" customWidth="1"/>
    <col min="10121" max="10121" width="13.7109375" style="67" customWidth="1"/>
    <col min="10122" max="10122" width="13.28515625" style="67" customWidth="1"/>
    <col min="10123" max="10123" width="8.140625" style="67" customWidth="1"/>
    <col min="10124" max="10124" width="13.140625" style="67" customWidth="1"/>
    <col min="10125" max="10125" width="11.7109375" style="67" customWidth="1"/>
    <col min="10126" max="10126" width="11.140625" style="67" customWidth="1"/>
    <col min="10127" max="10127" width="12" style="67" customWidth="1"/>
    <col min="10128" max="10128" width="11.28515625" style="67" customWidth="1"/>
    <col min="10129" max="10129" width="13" style="67" customWidth="1"/>
    <col min="10130" max="10130" width="12.28515625" style="67" customWidth="1"/>
    <col min="10131" max="10131" width="11.85546875" style="67" customWidth="1"/>
    <col min="10132" max="10132" width="11.28515625" style="67" customWidth="1"/>
    <col min="10133" max="10133" width="13.7109375" style="67" customWidth="1"/>
    <col min="10134" max="10134" width="15.28515625" style="67" customWidth="1"/>
    <col min="10135" max="10135" width="12.85546875" style="67" customWidth="1"/>
    <col min="10136" max="10136" width="11.7109375" style="67" customWidth="1"/>
    <col min="10137" max="10137" width="12" style="67" customWidth="1"/>
    <col min="10138" max="10138" width="7.28515625" style="67" customWidth="1"/>
    <col min="10139" max="10139" width="13.28515625" style="67" customWidth="1"/>
    <col min="10140" max="10140" width="9.28515625" style="67" customWidth="1"/>
    <col min="10141" max="10141" width="13.85546875" style="67" customWidth="1"/>
    <col min="10142" max="10144" width="8.28515625" style="67" customWidth="1"/>
    <col min="10145" max="10145" width="13" style="67" customWidth="1"/>
    <col min="10146" max="10146" width="11.85546875" style="67" customWidth="1"/>
    <col min="10147" max="10147" width="14" style="67" customWidth="1"/>
    <col min="10148" max="10148" width="15.28515625" style="67" customWidth="1"/>
    <col min="10149" max="10149" width="13.28515625" style="67" customWidth="1"/>
    <col min="10150" max="10150" width="11.28515625" style="67" customWidth="1"/>
    <col min="10151" max="10151" width="13" style="67" customWidth="1"/>
    <col min="10152" max="10152" width="15.7109375" style="67" customWidth="1"/>
    <col min="10153" max="10153" width="12.7109375" style="67" customWidth="1"/>
    <col min="10154" max="10154" width="12.28515625" style="67" customWidth="1"/>
    <col min="10155" max="10155" width="14.85546875" style="67" customWidth="1"/>
    <col min="10156" max="10156" width="11.85546875" style="67" customWidth="1"/>
    <col min="10157" max="10157" width="12" style="67" customWidth="1"/>
    <col min="10158" max="10158" width="9.7109375" style="67" customWidth="1"/>
    <col min="10159" max="10159" width="12.28515625" style="67" customWidth="1"/>
    <col min="10160" max="10160" width="8.28515625" style="67" customWidth="1"/>
    <col min="10161" max="10161" width="9.7109375" style="67" customWidth="1"/>
    <col min="10162" max="10162" width="10.28515625" style="67" customWidth="1"/>
    <col min="10163" max="10163" width="10.140625" style="67" customWidth="1"/>
    <col min="10164" max="10164" width="11.140625" style="67" customWidth="1"/>
    <col min="10165" max="10165" width="9.28515625" style="67" customWidth="1"/>
    <col min="10166" max="10166" width="50" style="67" customWidth="1"/>
    <col min="10167" max="10169" width="8.28515625" style="67" customWidth="1"/>
    <col min="10170" max="10170" width="8.7109375" style="67" customWidth="1"/>
    <col min="10171" max="10171" width="11.140625" style="67" customWidth="1"/>
    <col min="10172" max="10172" width="11.85546875" style="67" customWidth="1"/>
    <col min="10173" max="10173" width="14" style="67" customWidth="1"/>
    <col min="10174" max="10174" width="8" style="67" customWidth="1"/>
    <col min="10175" max="10175" width="9.28515625" style="67" customWidth="1"/>
    <col min="10176" max="10176" width="13.7109375" style="67" customWidth="1"/>
    <col min="10177" max="10177" width="14.140625" style="67" customWidth="1"/>
    <col min="10178" max="10178" width="12.28515625" style="67" customWidth="1"/>
    <col min="10179" max="10179" width="12.7109375" style="67" customWidth="1"/>
    <col min="10180" max="10282" width="8.85546875" style="67"/>
    <col min="10283" max="10283" width="2.28515625" style="67" customWidth="1"/>
    <col min="10284" max="10284" width="7.7109375" style="67" customWidth="1"/>
    <col min="10285" max="10285" width="8.28515625" style="67" customWidth="1"/>
    <col min="10286" max="10286" width="9.85546875" style="67" customWidth="1"/>
    <col min="10287" max="10287" width="8.85546875" style="67"/>
    <col min="10288" max="10288" width="11.7109375" style="67" customWidth="1"/>
    <col min="10289" max="10289" width="14.28515625" style="67" customWidth="1"/>
    <col min="10290" max="10290" width="8.28515625" style="67" customWidth="1"/>
    <col min="10291" max="10291" width="9.28515625" style="67" customWidth="1"/>
    <col min="10292" max="10292" width="8.85546875" style="67"/>
    <col min="10293" max="10293" width="9.85546875" style="67" customWidth="1"/>
    <col min="10294" max="10294" width="11" style="67" customWidth="1"/>
    <col min="10295" max="10295" width="11.85546875" style="67" customWidth="1"/>
    <col min="10296" max="10296" width="9.28515625" style="67" customWidth="1"/>
    <col min="10297" max="10297" width="8.140625" style="67" customWidth="1"/>
    <col min="10298" max="10299" width="8.28515625" style="67" customWidth="1"/>
    <col min="10300" max="10300" width="7.28515625" style="67" customWidth="1"/>
    <col min="10301" max="10302" width="8.28515625" style="67" customWidth="1"/>
    <col min="10303" max="10303" width="9.28515625" style="67" customWidth="1"/>
    <col min="10304" max="10304" width="16.85546875" style="67" customWidth="1"/>
    <col min="10305" max="10305" width="8.28515625" style="67" customWidth="1"/>
    <col min="10306" max="10306" width="9.28515625" style="67" customWidth="1"/>
    <col min="10307" max="10307" width="8.28515625" style="67" customWidth="1"/>
    <col min="10308" max="10308" width="12.140625" style="67" customWidth="1"/>
    <col min="10309" max="10309" width="11.7109375" style="67" customWidth="1"/>
    <col min="10310" max="10310" width="8.7109375" style="67" customWidth="1"/>
    <col min="10311" max="10311" width="9" style="67" customWidth="1"/>
    <col min="10312" max="10312" width="13.28515625" style="67" customWidth="1"/>
    <col min="10313" max="10313" width="13.140625" style="67" customWidth="1"/>
    <col min="10314" max="10314" width="11.28515625" style="67" customWidth="1"/>
    <col min="10315" max="10315" width="10" style="67" customWidth="1"/>
    <col min="10316" max="10316" width="14.28515625" style="67" customWidth="1"/>
    <col min="10317" max="10317" width="7.7109375" style="67" customWidth="1"/>
    <col min="10318" max="10319" width="9.7109375" style="67" customWidth="1"/>
    <col min="10320" max="10320" width="12.140625" style="67" customWidth="1"/>
    <col min="10321" max="10321" width="13" style="67" customWidth="1"/>
    <col min="10322" max="10322" width="14.85546875" style="67" customWidth="1"/>
    <col min="10323" max="10323" width="8.7109375" style="67" customWidth="1"/>
    <col min="10324" max="10324" width="7.7109375" style="67" customWidth="1"/>
    <col min="10325" max="10325" width="10.28515625" style="67" customWidth="1"/>
    <col min="10326" max="10326" width="13.140625" style="67" customWidth="1"/>
    <col min="10327" max="10327" width="11.7109375" style="67" customWidth="1"/>
    <col min="10328" max="10328" width="12.85546875" style="67" customWidth="1"/>
    <col min="10329" max="10329" width="9.7109375" style="67" customWidth="1"/>
    <col min="10330" max="10330" width="16.28515625" style="67" customWidth="1"/>
    <col min="10331" max="10331" width="13" style="67" customWidth="1"/>
    <col min="10332" max="10332" width="12.28515625" style="67" customWidth="1"/>
    <col min="10333" max="10333" width="14.28515625" style="67" customWidth="1"/>
    <col min="10334" max="10334" width="13" style="67" customWidth="1"/>
    <col min="10335" max="10335" width="16.85546875" style="67" customWidth="1"/>
    <col min="10336" max="10336" width="16.7109375" style="67" customWidth="1"/>
    <col min="10337" max="10337" width="14.7109375" style="67" customWidth="1"/>
    <col min="10338" max="10338" width="12.28515625" style="67" customWidth="1"/>
    <col min="10339" max="10339" width="13.28515625" style="67" customWidth="1"/>
    <col min="10340" max="10340" width="9.7109375" style="67" customWidth="1"/>
    <col min="10341" max="10341" width="9.85546875" style="67" customWidth="1"/>
    <col min="10342" max="10342" width="12.28515625" style="67" customWidth="1"/>
    <col min="10343" max="10343" width="9.7109375" style="67" customWidth="1"/>
    <col min="10344" max="10344" width="8.140625" style="67" customWidth="1"/>
    <col min="10345" max="10345" width="13.7109375" style="67" customWidth="1"/>
    <col min="10346" max="10346" width="14.7109375" style="67" customWidth="1"/>
    <col min="10347" max="10347" width="10.7109375" style="67" customWidth="1"/>
    <col min="10348" max="10348" width="11" style="67" customWidth="1"/>
    <col min="10349" max="10349" width="15.28515625" style="67" customWidth="1"/>
    <col min="10350" max="10350" width="10.140625" style="67" customWidth="1"/>
    <col min="10351" max="10351" width="8.28515625" style="67" customWidth="1"/>
    <col min="10352" max="10352" width="11.85546875" style="67" customWidth="1"/>
    <col min="10353" max="10353" width="12" style="67" customWidth="1"/>
    <col min="10354" max="10354" width="17.140625" style="67" customWidth="1"/>
    <col min="10355" max="10355" width="12.7109375" style="67" customWidth="1"/>
    <col min="10356" max="10356" width="14.85546875" style="67" customWidth="1"/>
    <col min="10357" max="10357" width="10.7109375" style="67" customWidth="1"/>
    <col min="10358" max="10358" width="14.28515625" style="67" customWidth="1"/>
    <col min="10359" max="10359" width="16.85546875" style="67" customWidth="1"/>
    <col min="10360" max="10360" width="13.28515625" style="67" customWidth="1"/>
    <col min="10361" max="10361" width="10.85546875" style="67" customWidth="1"/>
    <col min="10362" max="10362" width="10.28515625" style="67" customWidth="1"/>
    <col min="10363" max="10363" width="10.140625" style="67" customWidth="1"/>
    <col min="10364" max="10364" width="13.85546875" style="67" customWidth="1"/>
    <col min="10365" max="10365" width="16.140625" style="67" customWidth="1"/>
    <col min="10366" max="10366" width="10.85546875" style="67" customWidth="1"/>
    <col min="10367" max="10367" width="10.7109375" style="67" customWidth="1"/>
    <col min="10368" max="10368" width="11.28515625" style="67" customWidth="1"/>
    <col min="10369" max="10369" width="11" style="67" customWidth="1"/>
    <col min="10370" max="10370" width="10.85546875" style="67" customWidth="1"/>
    <col min="10371" max="10371" width="11" style="67" customWidth="1"/>
    <col min="10372" max="10372" width="10.85546875" style="67" customWidth="1"/>
    <col min="10373" max="10373" width="11" style="67" customWidth="1"/>
    <col min="10374" max="10374" width="13.28515625" style="67" customWidth="1"/>
    <col min="10375" max="10375" width="9.28515625" style="67" customWidth="1"/>
    <col min="10376" max="10376" width="7.28515625" style="67" customWidth="1"/>
    <col min="10377" max="10377" width="13.7109375" style="67" customWidth="1"/>
    <col min="10378" max="10378" width="13.28515625" style="67" customWidth="1"/>
    <col min="10379" max="10379" width="8.140625" style="67" customWidth="1"/>
    <col min="10380" max="10380" width="13.140625" style="67" customWidth="1"/>
    <col min="10381" max="10381" width="11.7109375" style="67" customWidth="1"/>
    <col min="10382" max="10382" width="11.140625" style="67" customWidth="1"/>
    <col min="10383" max="10383" width="12" style="67" customWidth="1"/>
    <col min="10384" max="10384" width="11.28515625" style="67" customWidth="1"/>
    <col min="10385" max="10385" width="13" style="67" customWidth="1"/>
    <col min="10386" max="10386" width="12.28515625" style="67" customWidth="1"/>
    <col min="10387" max="10387" width="11.85546875" style="67" customWidth="1"/>
    <col min="10388" max="10388" width="11.28515625" style="67" customWidth="1"/>
    <col min="10389" max="10389" width="13.7109375" style="67" customWidth="1"/>
    <col min="10390" max="10390" width="15.28515625" style="67" customWidth="1"/>
    <col min="10391" max="10391" width="12.85546875" style="67" customWidth="1"/>
    <col min="10392" max="10392" width="11.7109375" style="67" customWidth="1"/>
    <col min="10393" max="10393" width="12" style="67" customWidth="1"/>
    <col min="10394" max="10394" width="7.28515625" style="67" customWidth="1"/>
    <col min="10395" max="10395" width="13.28515625" style="67" customWidth="1"/>
    <col min="10396" max="10396" width="9.28515625" style="67" customWidth="1"/>
    <col min="10397" max="10397" width="13.85546875" style="67" customWidth="1"/>
    <col min="10398" max="10400" width="8.28515625" style="67" customWidth="1"/>
    <col min="10401" max="10401" width="13" style="67" customWidth="1"/>
    <col min="10402" max="10402" width="11.85546875" style="67" customWidth="1"/>
    <col min="10403" max="10403" width="14" style="67" customWidth="1"/>
    <col min="10404" max="10404" width="15.28515625" style="67" customWidth="1"/>
    <col min="10405" max="10405" width="13.28515625" style="67" customWidth="1"/>
    <col min="10406" max="10406" width="11.28515625" style="67" customWidth="1"/>
    <col min="10407" max="10407" width="13" style="67" customWidth="1"/>
    <col min="10408" max="10408" width="15.7109375" style="67" customWidth="1"/>
    <col min="10409" max="10409" width="12.7109375" style="67" customWidth="1"/>
    <col min="10410" max="10410" width="12.28515625" style="67" customWidth="1"/>
    <col min="10411" max="10411" width="14.85546875" style="67" customWidth="1"/>
    <col min="10412" max="10412" width="11.85546875" style="67" customWidth="1"/>
    <col min="10413" max="10413" width="12" style="67" customWidth="1"/>
    <col min="10414" max="10414" width="9.7109375" style="67" customWidth="1"/>
    <col min="10415" max="10415" width="12.28515625" style="67" customWidth="1"/>
    <col min="10416" max="10416" width="8.28515625" style="67" customWidth="1"/>
    <col min="10417" max="10417" width="9.7109375" style="67" customWidth="1"/>
    <col min="10418" max="10418" width="10.28515625" style="67" customWidth="1"/>
    <col min="10419" max="10419" width="10.140625" style="67" customWidth="1"/>
    <col min="10420" max="10420" width="11.140625" style="67" customWidth="1"/>
    <col min="10421" max="10421" width="9.28515625" style="67" customWidth="1"/>
    <col min="10422" max="10422" width="50" style="67" customWidth="1"/>
    <col min="10423" max="10425" width="8.28515625" style="67" customWidth="1"/>
    <col min="10426" max="10426" width="8.7109375" style="67" customWidth="1"/>
    <col min="10427" max="10427" width="11.140625" style="67" customWidth="1"/>
    <col min="10428" max="10428" width="11.85546875" style="67" customWidth="1"/>
    <col min="10429" max="10429" width="14" style="67" customWidth="1"/>
    <col min="10430" max="10430" width="8" style="67" customWidth="1"/>
    <col min="10431" max="10431" width="9.28515625" style="67" customWidth="1"/>
    <col min="10432" max="10432" width="13.7109375" style="67" customWidth="1"/>
    <col min="10433" max="10433" width="14.140625" style="67" customWidth="1"/>
    <col min="10434" max="10434" width="12.28515625" style="67" customWidth="1"/>
    <col min="10435" max="10435" width="12.7109375" style="67" customWidth="1"/>
    <col min="10436" max="10538" width="8.85546875" style="67"/>
    <col min="10539" max="10539" width="2.28515625" style="67" customWidth="1"/>
    <col min="10540" max="10540" width="7.7109375" style="67" customWidth="1"/>
    <col min="10541" max="10541" width="8.28515625" style="67" customWidth="1"/>
    <col min="10542" max="10542" width="9.85546875" style="67" customWidth="1"/>
    <col min="10543" max="10543" width="8.85546875" style="67"/>
    <col min="10544" max="10544" width="11.7109375" style="67" customWidth="1"/>
    <col min="10545" max="10545" width="14.28515625" style="67" customWidth="1"/>
    <col min="10546" max="10546" width="8.28515625" style="67" customWidth="1"/>
    <col min="10547" max="10547" width="9.28515625" style="67" customWidth="1"/>
    <col min="10548" max="10548" width="8.85546875" style="67"/>
    <col min="10549" max="10549" width="9.85546875" style="67" customWidth="1"/>
    <col min="10550" max="10550" width="11" style="67" customWidth="1"/>
    <col min="10551" max="10551" width="11.85546875" style="67" customWidth="1"/>
    <col min="10552" max="10552" width="9.28515625" style="67" customWidth="1"/>
    <col min="10553" max="10553" width="8.140625" style="67" customWidth="1"/>
    <col min="10554" max="10555" width="8.28515625" style="67" customWidth="1"/>
    <col min="10556" max="10556" width="7.28515625" style="67" customWidth="1"/>
    <col min="10557" max="10558" width="8.28515625" style="67" customWidth="1"/>
    <col min="10559" max="10559" width="9.28515625" style="67" customWidth="1"/>
    <col min="10560" max="10560" width="16.85546875" style="67" customWidth="1"/>
    <col min="10561" max="10561" width="8.28515625" style="67" customWidth="1"/>
    <col min="10562" max="10562" width="9.28515625" style="67" customWidth="1"/>
    <col min="10563" max="10563" width="8.28515625" style="67" customWidth="1"/>
    <col min="10564" max="10564" width="12.140625" style="67" customWidth="1"/>
    <col min="10565" max="10565" width="11.7109375" style="67" customWidth="1"/>
    <col min="10566" max="10566" width="8.7109375" style="67" customWidth="1"/>
    <col min="10567" max="10567" width="9" style="67" customWidth="1"/>
    <col min="10568" max="10568" width="13.28515625" style="67" customWidth="1"/>
    <col min="10569" max="10569" width="13.140625" style="67" customWidth="1"/>
    <col min="10570" max="10570" width="11.28515625" style="67" customWidth="1"/>
    <col min="10571" max="10571" width="10" style="67" customWidth="1"/>
    <col min="10572" max="10572" width="14.28515625" style="67" customWidth="1"/>
    <col min="10573" max="10573" width="7.7109375" style="67" customWidth="1"/>
    <col min="10574" max="10575" width="9.7109375" style="67" customWidth="1"/>
    <col min="10576" max="10576" width="12.140625" style="67" customWidth="1"/>
    <col min="10577" max="10577" width="13" style="67" customWidth="1"/>
    <col min="10578" max="10578" width="14.85546875" style="67" customWidth="1"/>
    <col min="10579" max="10579" width="8.7109375" style="67" customWidth="1"/>
    <col min="10580" max="10580" width="7.7109375" style="67" customWidth="1"/>
    <col min="10581" max="10581" width="10.28515625" style="67" customWidth="1"/>
    <col min="10582" max="10582" width="13.140625" style="67" customWidth="1"/>
    <col min="10583" max="10583" width="11.7109375" style="67" customWidth="1"/>
    <col min="10584" max="10584" width="12.85546875" style="67" customWidth="1"/>
    <col min="10585" max="10585" width="9.7109375" style="67" customWidth="1"/>
    <col min="10586" max="10586" width="16.28515625" style="67" customWidth="1"/>
    <col min="10587" max="10587" width="13" style="67" customWidth="1"/>
    <col min="10588" max="10588" width="12.28515625" style="67" customWidth="1"/>
    <col min="10589" max="10589" width="14.28515625" style="67" customWidth="1"/>
    <col min="10590" max="10590" width="13" style="67" customWidth="1"/>
    <col min="10591" max="10591" width="16.85546875" style="67" customWidth="1"/>
    <col min="10592" max="10592" width="16.7109375" style="67" customWidth="1"/>
    <col min="10593" max="10593" width="14.7109375" style="67" customWidth="1"/>
    <col min="10594" max="10594" width="12.28515625" style="67" customWidth="1"/>
    <col min="10595" max="10595" width="13.28515625" style="67" customWidth="1"/>
    <col min="10596" max="10596" width="9.7109375" style="67" customWidth="1"/>
    <col min="10597" max="10597" width="9.85546875" style="67" customWidth="1"/>
    <col min="10598" max="10598" width="12.28515625" style="67" customWidth="1"/>
    <col min="10599" max="10599" width="9.7109375" style="67" customWidth="1"/>
    <col min="10600" max="10600" width="8.140625" style="67" customWidth="1"/>
    <col min="10601" max="10601" width="13.7109375" style="67" customWidth="1"/>
    <col min="10602" max="10602" width="14.7109375" style="67" customWidth="1"/>
    <col min="10603" max="10603" width="10.7109375" style="67" customWidth="1"/>
    <col min="10604" max="10604" width="11" style="67" customWidth="1"/>
    <col min="10605" max="10605" width="15.28515625" style="67" customWidth="1"/>
    <col min="10606" max="10606" width="10.140625" style="67" customWidth="1"/>
    <col min="10607" max="10607" width="8.28515625" style="67" customWidth="1"/>
    <col min="10608" max="10608" width="11.85546875" style="67" customWidth="1"/>
    <col min="10609" max="10609" width="12" style="67" customWidth="1"/>
    <col min="10610" max="10610" width="17.140625" style="67" customWidth="1"/>
    <col min="10611" max="10611" width="12.7109375" style="67" customWidth="1"/>
    <col min="10612" max="10612" width="14.85546875" style="67" customWidth="1"/>
    <col min="10613" max="10613" width="10.7109375" style="67" customWidth="1"/>
    <col min="10614" max="10614" width="14.28515625" style="67" customWidth="1"/>
    <col min="10615" max="10615" width="16.85546875" style="67" customWidth="1"/>
    <col min="10616" max="10616" width="13.28515625" style="67" customWidth="1"/>
    <col min="10617" max="10617" width="10.85546875" style="67" customWidth="1"/>
    <col min="10618" max="10618" width="10.28515625" style="67" customWidth="1"/>
    <col min="10619" max="10619" width="10.140625" style="67" customWidth="1"/>
    <col min="10620" max="10620" width="13.85546875" style="67" customWidth="1"/>
    <col min="10621" max="10621" width="16.140625" style="67" customWidth="1"/>
    <col min="10622" max="10622" width="10.85546875" style="67" customWidth="1"/>
    <col min="10623" max="10623" width="10.7109375" style="67" customWidth="1"/>
    <col min="10624" max="10624" width="11.28515625" style="67" customWidth="1"/>
    <col min="10625" max="10625" width="11" style="67" customWidth="1"/>
    <col min="10626" max="10626" width="10.85546875" style="67" customWidth="1"/>
    <col min="10627" max="10627" width="11" style="67" customWidth="1"/>
    <col min="10628" max="10628" width="10.85546875" style="67" customWidth="1"/>
    <col min="10629" max="10629" width="11" style="67" customWidth="1"/>
    <col min="10630" max="10630" width="13.28515625" style="67" customWidth="1"/>
    <col min="10631" max="10631" width="9.28515625" style="67" customWidth="1"/>
    <col min="10632" max="10632" width="7.28515625" style="67" customWidth="1"/>
    <col min="10633" max="10633" width="13.7109375" style="67" customWidth="1"/>
    <col min="10634" max="10634" width="13.28515625" style="67" customWidth="1"/>
    <col min="10635" max="10635" width="8.140625" style="67" customWidth="1"/>
    <col min="10636" max="10636" width="13.140625" style="67" customWidth="1"/>
    <col min="10637" max="10637" width="11.7109375" style="67" customWidth="1"/>
    <col min="10638" max="10638" width="11.140625" style="67" customWidth="1"/>
    <col min="10639" max="10639" width="12" style="67" customWidth="1"/>
    <col min="10640" max="10640" width="11.28515625" style="67" customWidth="1"/>
    <col min="10641" max="10641" width="13" style="67" customWidth="1"/>
    <col min="10642" max="10642" width="12.28515625" style="67" customWidth="1"/>
    <col min="10643" max="10643" width="11.85546875" style="67" customWidth="1"/>
    <col min="10644" max="10644" width="11.28515625" style="67" customWidth="1"/>
    <col min="10645" max="10645" width="13.7109375" style="67" customWidth="1"/>
    <col min="10646" max="10646" width="15.28515625" style="67" customWidth="1"/>
    <col min="10647" max="10647" width="12.85546875" style="67" customWidth="1"/>
    <col min="10648" max="10648" width="11.7109375" style="67" customWidth="1"/>
    <col min="10649" max="10649" width="12" style="67" customWidth="1"/>
    <col min="10650" max="10650" width="7.28515625" style="67" customWidth="1"/>
    <col min="10651" max="10651" width="13.28515625" style="67" customWidth="1"/>
    <col min="10652" max="10652" width="9.28515625" style="67" customWidth="1"/>
    <col min="10653" max="10653" width="13.85546875" style="67" customWidth="1"/>
    <col min="10654" max="10656" width="8.28515625" style="67" customWidth="1"/>
    <col min="10657" max="10657" width="13" style="67" customWidth="1"/>
    <col min="10658" max="10658" width="11.85546875" style="67" customWidth="1"/>
    <col min="10659" max="10659" width="14" style="67" customWidth="1"/>
    <col min="10660" max="10660" width="15.28515625" style="67" customWidth="1"/>
    <col min="10661" max="10661" width="13.28515625" style="67" customWidth="1"/>
    <col min="10662" max="10662" width="11.28515625" style="67" customWidth="1"/>
    <col min="10663" max="10663" width="13" style="67" customWidth="1"/>
    <col min="10664" max="10664" width="15.7109375" style="67" customWidth="1"/>
    <col min="10665" max="10665" width="12.7109375" style="67" customWidth="1"/>
    <col min="10666" max="10666" width="12.28515625" style="67" customWidth="1"/>
    <col min="10667" max="10667" width="14.85546875" style="67" customWidth="1"/>
    <col min="10668" max="10668" width="11.85546875" style="67" customWidth="1"/>
    <col min="10669" max="10669" width="12" style="67" customWidth="1"/>
    <col min="10670" max="10670" width="9.7109375" style="67" customWidth="1"/>
    <col min="10671" max="10671" width="12.28515625" style="67" customWidth="1"/>
    <col min="10672" max="10672" width="8.28515625" style="67" customWidth="1"/>
    <col min="10673" max="10673" width="9.7109375" style="67" customWidth="1"/>
    <col min="10674" max="10674" width="10.28515625" style="67" customWidth="1"/>
    <col min="10675" max="10675" width="10.140625" style="67" customWidth="1"/>
    <col min="10676" max="10676" width="11.140625" style="67" customWidth="1"/>
    <col min="10677" max="10677" width="9.28515625" style="67" customWidth="1"/>
    <col min="10678" max="10678" width="50" style="67" customWidth="1"/>
    <col min="10679" max="10681" width="8.28515625" style="67" customWidth="1"/>
    <col min="10682" max="10682" width="8.7109375" style="67" customWidth="1"/>
    <col min="10683" max="10683" width="11.140625" style="67" customWidth="1"/>
    <col min="10684" max="10684" width="11.85546875" style="67" customWidth="1"/>
    <col min="10685" max="10685" width="14" style="67" customWidth="1"/>
    <col min="10686" max="10686" width="8" style="67" customWidth="1"/>
    <col min="10687" max="10687" width="9.28515625" style="67" customWidth="1"/>
    <col min="10688" max="10688" width="13.7109375" style="67" customWidth="1"/>
    <col min="10689" max="10689" width="14.140625" style="67" customWidth="1"/>
    <col min="10690" max="10690" width="12.28515625" style="67" customWidth="1"/>
    <col min="10691" max="10691" width="12.7109375" style="67" customWidth="1"/>
    <col min="10692" max="10794" width="8.85546875" style="67"/>
    <col min="10795" max="10795" width="2.28515625" style="67" customWidth="1"/>
    <col min="10796" max="10796" width="7.7109375" style="67" customWidth="1"/>
    <col min="10797" max="10797" width="8.28515625" style="67" customWidth="1"/>
    <col min="10798" max="10798" width="9.85546875" style="67" customWidth="1"/>
    <col min="10799" max="10799" width="8.85546875" style="67"/>
    <col min="10800" max="10800" width="11.7109375" style="67" customWidth="1"/>
    <col min="10801" max="10801" width="14.28515625" style="67" customWidth="1"/>
    <col min="10802" max="10802" width="8.28515625" style="67" customWidth="1"/>
    <col min="10803" max="10803" width="9.28515625" style="67" customWidth="1"/>
    <col min="10804" max="10804" width="8.85546875" style="67"/>
    <col min="10805" max="10805" width="9.85546875" style="67" customWidth="1"/>
    <col min="10806" max="10806" width="11" style="67" customWidth="1"/>
    <col min="10807" max="10807" width="11.85546875" style="67" customWidth="1"/>
    <col min="10808" max="10808" width="9.28515625" style="67" customWidth="1"/>
    <col min="10809" max="10809" width="8.140625" style="67" customWidth="1"/>
    <col min="10810" max="10811" width="8.28515625" style="67" customWidth="1"/>
    <col min="10812" max="10812" width="7.28515625" style="67" customWidth="1"/>
    <col min="10813" max="10814" width="8.28515625" style="67" customWidth="1"/>
    <col min="10815" max="10815" width="9.28515625" style="67" customWidth="1"/>
    <col min="10816" max="10816" width="16.85546875" style="67" customWidth="1"/>
    <col min="10817" max="10817" width="8.28515625" style="67" customWidth="1"/>
    <col min="10818" max="10818" width="9.28515625" style="67" customWidth="1"/>
    <col min="10819" max="10819" width="8.28515625" style="67" customWidth="1"/>
    <col min="10820" max="10820" width="12.140625" style="67" customWidth="1"/>
    <col min="10821" max="10821" width="11.7109375" style="67" customWidth="1"/>
    <col min="10822" max="10822" width="8.7109375" style="67" customWidth="1"/>
    <col min="10823" max="10823" width="9" style="67" customWidth="1"/>
    <col min="10824" max="10824" width="13.28515625" style="67" customWidth="1"/>
    <col min="10825" max="10825" width="13.140625" style="67" customWidth="1"/>
    <col min="10826" max="10826" width="11.28515625" style="67" customWidth="1"/>
    <col min="10827" max="10827" width="10" style="67" customWidth="1"/>
    <col min="10828" max="10828" width="14.28515625" style="67" customWidth="1"/>
    <col min="10829" max="10829" width="7.7109375" style="67" customWidth="1"/>
    <col min="10830" max="10831" width="9.7109375" style="67" customWidth="1"/>
    <col min="10832" max="10832" width="12.140625" style="67" customWidth="1"/>
    <col min="10833" max="10833" width="13" style="67" customWidth="1"/>
    <col min="10834" max="10834" width="14.85546875" style="67" customWidth="1"/>
    <col min="10835" max="10835" width="8.7109375" style="67" customWidth="1"/>
    <col min="10836" max="10836" width="7.7109375" style="67" customWidth="1"/>
    <col min="10837" max="10837" width="10.28515625" style="67" customWidth="1"/>
    <col min="10838" max="10838" width="13.140625" style="67" customWidth="1"/>
    <col min="10839" max="10839" width="11.7109375" style="67" customWidth="1"/>
    <col min="10840" max="10840" width="12.85546875" style="67" customWidth="1"/>
    <col min="10841" max="10841" width="9.7109375" style="67" customWidth="1"/>
    <col min="10842" max="10842" width="16.28515625" style="67" customWidth="1"/>
    <col min="10843" max="10843" width="13" style="67" customWidth="1"/>
    <col min="10844" max="10844" width="12.28515625" style="67" customWidth="1"/>
    <col min="10845" max="10845" width="14.28515625" style="67" customWidth="1"/>
    <col min="10846" max="10846" width="13" style="67" customWidth="1"/>
    <col min="10847" max="10847" width="16.85546875" style="67" customWidth="1"/>
    <col min="10848" max="10848" width="16.7109375" style="67" customWidth="1"/>
    <col min="10849" max="10849" width="14.7109375" style="67" customWidth="1"/>
    <col min="10850" max="10850" width="12.28515625" style="67" customWidth="1"/>
    <col min="10851" max="10851" width="13.28515625" style="67" customWidth="1"/>
    <col min="10852" max="10852" width="9.7109375" style="67" customWidth="1"/>
    <col min="10853" max="10853" width="9.85546875" style="67" customWidth="1"/>
    <col min="10854" max="10854" width="12.28515625" style="67" customWidth="1"/>
    <col min="10855" max="10855" width="9.7109375" style="67" customWidth="1"/>
    <col min="10856" max="10856" width="8.140625" style="67" customWidth="1"/>
    <col min="10857" max="10857" width="13.7109375" style="67" customWidth="1"/>
    <col min="10858" max="10858" width="14.7109375" style="67" customWidth="1"/>
    <col min="10859" max="10859" width="10.7109375" style="67" customWidth="1"/>
    <col min="10860" max="10860" width="11" style="67" customWidth="1"/>
    <col min="10861" max="10861" width="15.28515625" style="67" customWidth="1"/>
    <col min="10862" max="10862" width="10.140625" style="67" customWidth="1"/>
    <col min="10863" max="10863" width="8.28515625" style="67" customWidth="1"/>
    <col min="10864" max="10864" width="11.85546875" style="67" customWidth="1"/>
    <col min="10865" max="10865" width="12" style="67" customWidth="1"/>
    <col min="10866" max="10866" width="17.140625" style="67" customWidth="1"/>
    <col min="10867" max="10867" width="12.7109375" style="67" customWidth="1"/>
    <col min="10868" max="10868" width="14.85546875" style="67" customWidth="1"/>
    <col min="10869" max="10869" width="10.7109375" style="67" customWidth="1"/>
    <col min="10870" max="10870" width="14.28515625" style="67" customWidth="1"/>
    <col min="10871" max="10871" width="16.85546875" style="67" customWidth="1"/>
    <col min="10872" max="10872" width="13.28515625" style="67" customWidth="1"/>
    <col min="10873" max="10873" width="10.85546875" style="67" customWidth="1"/>
    <col min="10874" max="10874" width="10.28515625" style="67" customWidth="1"/>
    <col min="10875" max="10875" width="10.140625" style="67" customWidth="1"/>
    <col min="10876" max="10876" width="13.85546875" style="67" customWidth="1"/>
    <col min="10877" max="10877" width="16.140625" style="67" customWidth="1"/>
    <col min="10878" max="10878" width="10.85546875" style="67" customWidth="1"/>
    <col min="10879" max="10879" width="10.7109375" style="67" customWidth="1"/>
    <col min="10880" max="10880" width="11.28515625" style="67" customWidth="1"/>
    <col min="10881" max="10881" width="11" style="67" customWidth="1"/>
    <col min="10882" max="10882" width="10.85546875" style="67" customWidth="1"/>
    <col min="10883" max="10883" width="11" style="67" customWidth="1"/>
    <col min="10884" max="10884" width="10.85546875" style="67" customWidth="1"/>
    <col min="10885" max="10885" width="11" style="67" customWidth="1"/>
    <col min="10886" max="10886" width="13.28515625" style="67" customWidth="1"/>
    <col min="10887" max="10887" width="9.28515625" style="67" customWidth="1"/>
    <col min="10888" max="10888" width="7.28515625" style="67" customWidth="1"/>
    <col min="10889" max="10889" width="13.7109375" style="67" customWidth="1"/>
    <col min="10890" max="10890" width="13.28515625" style="67" customWidth="1"/>
    <col min="10891" max="10891" width="8.140625" style="67" customWidth="1"/>
    <col min="10892" max="10892" width="13.140625" style="67" customWidth="1"/>
    <col min="10893" max="10893" width="11.7109375" style="67" customWidth="1"/>
    <col min="10894" max="10894" width="11.140625" style="67" customWidth="1"/>
    <col min="10895" max="10895" width="12" style="67" customWidth="1"/>
    <col min="10896" max="10896" width="11.28515625" style="67" customWidth="1"/>
    <col min="10897" max="10897" width="13" style="67" customWidth="1"/>
    <col min="10898" max="10898" width="12.28515625" style="67" customWidth="1"/>
    <col min="10899" max="10899" width="11.85546875" style="67" customWidth="1"/>
    <col min="10900" max="10900" width="11.28515625" style="67" customWidth="1"/>
    <col min="10901" max="10901" width="13.7109375" style="67" customWidth="1"/>
    <col min="10902" max="10902" width="15.28515625" style="67" customWidth="1"/>
    <col min="10903" max="10903" width="12.85546875" style="67" customWidth="1"/>
    <col min="10904" max="10904" width="11.7109375" style="67" customWidth="1"/>
    <col min="10905" max="10905" width="12" style="67" customWidth="1"/>
    <col min="10906" max="10906" width="7.28515625" style="67" customWidth="1"/>
    <col min="10907" max="10907" width="13.28515625" style="67" customWidth="1"/>
    <col min="10908" max="10908" width="9.28515625" style="67" customWidth="1"/>
    <col min="10909" max="10909" width="13.85546875" style="67" customWidth="1"/>
    <col min="10910" max="10912" width="8.28515625" style="67" customWidth="1"/>
    <col min="10913" max="10913" width="13" style="67" customWidth="1"/>
    <col min="10914" max="10914" width="11.85546875" style="67" customWidth="1"/>
    <col min="10915" max="10915" width="14" style="67" customWidth="1"/>
    <col min="10916" max="10916" width="15.28515625" style="67" customWidth="1"/>
    <col min="10917" max="10917" width="13.28515625" style="67" customWidth="1"/>
    <col min="10918" max="10918" width="11.28515625" style="67" customWidth="1"/>
    <col min="10919" max="10919" width="13" style="67" customWidth="1"/>
    <col min="10920" max="10920" width="15.7109375" style="67" customWidth="1"/>
    <col min="10921" max="10921" width="12.7109375" style="67" customWidth="1"/>
    <col min="10922" max="10922" width="12.28515625" style="67" customWidth="1"/>
    <col min="10923" max="10923" width="14.85546875" style="67" customWidth="1"/>
    <col min="10924" max="10924" width="11.85546875" style="67" customWidth="1"/>
    <col min="10925" max="10925" width="12" style="67" customWidth="1"/>
    <col min="10926" max="10926" width="9.7109375" style="67" customWidth="1"/>
    <col min="10927" max="10927" width="12.28515625" style="67" customWidth="1"/>
    <col min="10928" max="10928" width="8.28515625" style="67" customWidth="1"/>
    <col min="10929" max="10929" width="9.7109375" style="67" customWidth="1"/>
    <col min="10930" max="10930" width="10.28515625" style="67" customWidth="1"/>
    <col min="10931" max="10931" width="10.140625" style="67" customWidth="1"/>
    <col min="10932" max="10932" width="11.140625" style="67" customWidth="1"/>
    <col min="10933" max="10933" width="9.28515625" style="67" customWidth="1"/>
    <col min="10934" max="10934" width="50" style="67" customWidth="1"/>
    <col min="10935" max="10937" width="8.28515625" style="67" customWidth="1"/>
    <col min="10938" max="10938" width="8.7109375" style="67" customWidth="1"/>
    <col min="10939" max="10939" width="11.140625" style="67" customWidth="1"/>
    <col min="10940" max="10940" width="11.85546875" style="67" customWidth="1"/>
    <col min="10941" max="10941" width="14" style="67" customWidth="1"/>
    <col min="10942" max="10942" width="8" style="67" customWidth="1"/>
    <col min="10943" max="10943" width="9.28515625" style="67" customWidth="1"/>
    <col min="10944" max="10944" width="13.7109375" style="67" customWidth="1"/>
    <col min="10945" max="10945" width="14.140625" style="67" customWidth="1"/>
    <col min="10946" max="10946" width="12.28515625" style="67" customWidth="1"/>
    <col min="10947" max="10947" width="12.7109375" style="67" customWidth="1"/>
    <col min="10948" max="11050" width="8.85546875" style="67"/>
    <col min="11051" max="11051" width="2.28515625" style="67" customWidth="1"/>
    <col min="11052" max="11052" width="7.7109375" style="67" customWidth="1"/>
    <col min="11053" max="11053" width="8.28515625" style="67" customWidth="1"/>
    <col min="11054" max="11054" width="9.85546875" style="67" customWidth="1"/>
    <col min="11055" max="11055" width="8.85546875" style="67"/>
    <col min="11056" max="11056" width="11.7109375" style="67" customWidth="1"/>
    <col min="11057" max="11057" width="14.28515625" style="67" customWidth="1"/>
    <col min="11058" max="11058" width="8.28515625" style="67" customWidth="1"/>
    <col min="11059" max="11059" width="9.28515625" style="67" customWidth="1"/>
    <col min="11060" max="11060" width="8.85546875" style="67"/>
    <col min="11061" max="11061" width="9.85546875" style="67" customWidth="1"/>
    <col min="11062" max="11062" width="11" style="67" customWidth="1"/>
    <col min="11063" max="11063" width="11.85546875" style="67" customWidth="1"/>
    <col min="11064" max="11064" width="9.28515625" style="67" customWidth="1"/>
    <col min="11065" max="11065" width="8.140625" style="67" customWidth="1"/>
    <col min="11066" max="11067" width="8.28515625" style="67" customWidth="1"/>
    <col min="11068" max="11068" width="7.28515625" style="67" customWidth="1"/>
    <col min="11069" max="11070" width="8.28515625" style="67" customWidth="1"/>
    <col min="11071" max="11071" width="9.28515625" style="67" customWidth="1"/>
    <col min="11072" max="11072" width="16.85546875" style="67" customWidth="1"/>
    <col min="11073" max="11073" width="8.28515625" style="67" customWidth="1"/>
    <col min="11074" max="11074" width="9.28515625" style="67" customWidth="1"/>
    <col min="11075" max="11075" width="8.28515625" style="67" customWidth="1"/>
    <col min="11076" max="11076" width="12.140625" style="67" customWidth="1"/>
    <col min="11077" max="11077" width="11.7109375" style="67" customWidth="1"/>
    <col min="11078" max="11078" width="8.7109375" style="67" customWidth="1"/>
    <col min="11079" max="11079" width="9" style="67" customWidth="1"/>
    <col min="11080" max="11080" width="13.28515625" style="67" customWidth="1"/>
    <col min="11081" max="11081" width="13.140625" style="67" customWidth="1"/>
    <col min="11082" max="11082" width="11.28515625" style="67" customWidth="1"/>
    <col min="11083" max="11083" width="10" style="67" customWidth="1"/>
    <col min="11084" max="11084" width="14.28515625" style="67" customWidth="1"/>
    <col min="11085" max="11085" width="7.7109375" style="67" customWidth="1"/>
    <col min="11086" max="11087" width="9.7109375" style="67" customWidth="1"/>
    <col min="11088" max="11088" width="12.140625" style="67" customWidth="1"/>
    <col min="11089" max="11089" width="13" style="67" customWidth="1"/>
    <col min="11090" max="11090" width="14.85546875" style="67" customWidth="1"/>
    <col min="11091" max="11091" width="8.7109375" style="67" customWidth="1"/>
    <col min="11092" max="11092" width="7.7109375" style="67" customWidth="1"/>
    <col min="11093" max="11093" width="10.28515625" style="67" customWidth="1"/>
    <col min="11094" max="11094" width="13.140625" style="67" customWidth="1"/>
    <col min="11095" max="11095" width="11.7109375" style="67" customWidth="1"/>
    <col min="11096" max="11096" width="12.85546875" style="67" customWidth="1"/>
    <col min="11097" max="11097" width="9.7109375" style="67" customWidth="1"/>
    <col min="11098" max="11098" width="16.28515625" style="67" customWidth="1"/>
    <col min="11099" max="11099" width="13" style="67" customWidth="1"/>
    <col min="11100" max="11100" width="12.28515625" style="67" customWidth="1"/>
    <col min="11101" max="11101" width="14.28515625" style="67" customWidth="1"/>
    <col min="11102" max="11102" width="13" style="67" customWidth="1"/>
    <col min="11103" max="11103" width="16.85546875" style="67" customWidth="1"/>
    <col min="11104" max="11104" width="16.7109375" style="67" customWidth="1"/>
    <col min="11105" max="11105" width="14.7109375" style="67" customWidth="1"/>
    <col min="11106" max="11106" width="12.28515625" style="67" customWidth="1"/>
    <col min="11107" max="11107" width="13.28515625" style="67" customWidth="1"/>
    <col min="11108" max="11108" width="9.7109375" style="67" customWidth="1"/>
    <col min="11109" max="11109" width="9.85546875" style="67" customWidth="1"/>
    <col min="11110" max="11110" width="12.28515625" style="67" customWidth="1"/>
    <col min="11111" max="11111" width="9.7109375" style="67" customWidth="1"/>
    <col min="11112" max="11112" width="8.140625" style="67" customWidth="1"/>
    <col min="11113" max="11113" width="13.7109375" style="67" customWidth="1"/>
    <col min="11114" max="11114" width="14.7109375" style="67" customWidth="1"/>
    <col min="11115" max="11115" width="10.7109375" style="67" customWidth="1"/>
    <col min="11116" max="11116" width="11" style="67" customWidth="1"/>
    <col min="11117" max="11117" width="15.28515625" style="67" customWidth="1"/>
    <col min="11118" max="11118" width="10.140625" style="67" customWidth="1"/>
    <col min="11119" max="11119" width="8.28515625" style="67" customWidth="1"/>
    <col min="11120" max="11120" width="11.85546875" style="67" customWidth="1"/>
    <col min="11121" max="11121" width="12" style="67" customWidth="1"/>
    <col min="11122" max="11122" width="17.140625" style="67" customWidth="1"/>
    <col min="11123" max="11123" width="12.7109375" style="67" customWidth="1"/>
    <col min="11124" max="11124" width="14.85546875" style="67" customWidth="1"/>
    <col min="11125" max="11125" width="10.7109375" style="67" customWidth="1"/>
    <col min="11126" max="11126" width="14.28515625" style="67" customWidth="1"/>
    <col min="11127" max="11127" width="16.85546875" style="67" customWidth="1"/>
    <col min="11128" max="11128" width="13.28515625" style="67" customWidth="1"/>
    <col min="11129" max="11129" width="10.85546875" style="67" customWidth="1"/>
    <col min="11130" max="11130" width="10.28515625" style="67" customWidth="1"/>
    <col min="11131" max="11131" width="10.140625" style="67" customWidth="1"/>
    <col min="11132" max="11132" width="13.85546875" style="67" customWidth="1"/>
    <col min="11133" max="11133" width="16.140625" style="67" customWidth="1"/>
    <col min="11134" max="11134" width="10.85546875" style="67" customWidth="1"/>
    <col min="11135" max="11135" width="10.7109375" style="67" customWidth="1"/>
    <col min="11136" max="11136" width="11.28515625" style="67" customWidth="1"/>
    <col min="11137" max="11137" width="11" style="67" customWidth="1"/>
    <col min="11138" max="11138" width="10.85546875" style="67" customWidth="1"/>
    <col min="11139" max="11139" width="11" style="67" customWidth="1"/>
    <col min="11140" max="11140" width="10.85546875" style="67" customWidth="1"/>
    <col min="11141" max="11141" width="11" style="67" customWidth="1"/>
    <col min="11142" max="11142" width="13.28515625" style="67" customWidth="1"/>
    <col min="11143" max="11143" width="9.28515625" style="67" customWidth="1"/>
    <col min="11144" max="11144" width="7.28515625" style="67" customWidth="1"/>
    <col min="11145" max="11145" width="13.7109375" style="67" customWidth="1"/>
    <col min="11146" max="11146" width="13.28515625" style="67" customWidth="1"/>
    <col min="11147" max="11147" width="8.140625" style="67" customWidth="1"/>
    <col min="11148" max="11148" width="13.140625" style="67" customWidth="1"/>
    <col min="11149" max="11149" width="11.7109375" style="67" customWidth="1"/>
    <col min="11150" max="11150" width="11.140625" style="67" customWidth="1"/>
    <col min="11151" max="11151" width="12" style="67" customWidth="1"/>
    <col min="11152" max="11152" width="11.28515625" style="67" customWidth="1"/>
    <col min="11153" max="11153" width="13" style="67" customWidth="1"/>
    <col min="11154" max="11154" width="12.28515625" style="67" customWidth="1"/>
    <col min="11155" max="11155" width="11.85546875" style="67" customWidth="1"/>
    <col min="11156" max="11156" width="11.28515625" style="67" customWidth="1"/>
    <col min="11157" max="11157" width="13.7109375" style="67" customWidth="1"/>
    <col min="11158" max="11158" width="15.28515625" style="67" customWidth="1"/>
    <col min="11159" max="11159" width="12.85546875" style="67" customWidth="1"/>
    <col min="11160" max="11160" width="11.7109375" style="67" customWidth="1"/>
    <col min="11161" max="11161" width="12" style="67" customWidth="1"/>
    <col min="11162" max="11162" width="7.28515625" style="67" customWidth="1"/>
    <col min="11163" max="11163" width="13.28515625" style="67" customWidth="1"/>
    <col min="11164" max="11164" width="9.28515625" style="67" customWidth="1"/>
    <col min="11165" max="11165" width="13.85546875" style="67" customWidth="1"/>
    <col min="11166" max="11168" width="8.28515625" style="67" customWidth="1"/>
    <col min="11169" max="11169" width="13" style="67" customWidth="1"/>
    <col min="11170" max="11170" width="11.85546875" style="67" customWidth="1"/>
    <col min="11171" max="11171" width="14" style="67" customWidth="1"/>
    <col min="11172" max="11172" width="15.28515625" style="67" customWidth="1"/>
    <col min="11173" max="11173" width="13.28515625" style="67" customWidth="1"/>
    <col min="11174" max="11174" width="11.28515625" style="67" customWidth="1"/>
    <col min="11175" max="11175" width="13" style="67" customWidth="1"/>
    <col min="11176" max="11176" width="15.7109375" style="67" customWidth="1"/>
    <col min="11177" max="11177" width="12.7109375" style="67" customWidth="1"/>
    <col min="11178" max="11178" width="12.28515625" style="67" customWidth="1"/>
    <col min="11179" max="11179" width="14.85546875" style="67" customWidth="1"/>
    <col min="11180" max="11180" width="11.85546875" style="67" customWidth="1"/>
    <col min="11181" max="11181" width="12" style="67" customWidth="1"/>
    <col min="11182" max="11182" width="9.7109375" style="67" customWidth="1"/>
    <col min="11183" max="11183" width="12.28515625" style="67" customWidth="1"/>
    <col min="11184" max="11184" width="8.28515625" style="67" customWidth="1"/>
    <col min="11185" max="11185" width="9.7109375" style="67" customWidth="1"/>
    <col min="11186" max="11186" width="10.28515625" style="67" customWidth="1"/>
    <col min="11187" max="11187" width="10.140625" style="67" customWidth="1"/>
    <col min="11188" max="11188" width="11.140625" style="67" customWidth="1"/>
    <col min="11189" max="11189" width="9.28515625" style="67" customWidth="1"/>
    <col min="11190" max="11190" width="50" style="67" customWidth="1"/>
    <col min="11191" max="11193" width="8.28515625" style="67" customWidth="1"/>
    <col min="11194" max="11194" width="8.7109375" style="67" customWidth="1"/>
    <col min="11195" max="11195" width="11.140625" style="67" customWidth="1"/>
    <col min="11196" max="11196" width="11.85546875" style="67" customWidth="1"/>
    <col min="11197" max="11197" width="14" style="67" customWidth="1"/>
    <col min="11198" max="11198" width="8" style="67" customWidth="1"/>
    <col min="11199" max="11199" width="9.28515625" style="67" customWidth="1"/>
    <col min="11200" max="11200" width="13.7109375" style="67" customWidth="1"/>
    <col min="11201" max="11201" width="14.140625" style="67" customWidth="1"/>
    <col min="11202" max="11202" width="12.28515625" style="67" customWidth="1"/>
    <col min="11203" max="11203" width="12.7109375" style="67" customWidth="1"/>
    <col min="11204" max="11306" width="8.85546875" style="67"/>
    <col min="11307" max="11307" width="2.28515625" style="67" customWidth="1"/>
    <col min="11308" max="11308" width="7.7109375" style="67" customWidth="1"/>
    <col min="11309" max="11309" width="8.28515625" style="67" customWidth="1"/>
    <col min="11310" max="11310" width="9.85546875" style="67" customWidth="1"/>
    <col min="11311" max="11311" width="8.85546875" style="67"/>
    <col min="11312" max="11312" width="11.7109375" style="67" customWidth="1"/>
    <col min="11313" max="11313" width="14.28515625" style="67" customWidth="1"/>
    <col min="11314" max="11314" width="8.28515625" style="67" customWidth="1"/>
    <col min="11315" max="11315" width="9.28515625" style="67" customWidth="1"/>
    <col min="11316" max="11316" width="8.85546875" style="67"/>
    <col min="11317" max="11317" width="9.85546875" style="67" customWidth="1"/>
    <col min="11318" max="11318" width="11" style="67" customWidth="1"/>
    <col min="11319" max="11319" width="11.85546875" style="67" customWidth="1"/>
    <col min="11320" max="11320" width="9.28515625" style="67" customWidth="1"/>
    <col min="11321" max="11321" width="8.140625" style="67" customWidth="1"/>
    <col min="11322" max="11323" width="8.28515625" style="67" customWidth="1"/>
    <col min="11324" max="11324" width="7.28515625" style="67" customWidth="1"/>
    <col min="11325" max="11326" width="8.28515625" style="67" customWidth="1"/>
    <col min="11327" max="11327" width="9.28515625" style="67" customWidth="1"/>
    <col min="11328" max="11328" width="16.85546875" style="67" customWidth="1"/>
    <col min="11329" max="11329" width="8.28515625" style="67" customWidth="1"/>
    <col min="11330" max="11330" width="9.28515625" style="67" customWidth="1"/>
    <col min="11331" max="11331" width="8.28515625" style="67" customWidth="1"/>
    <col min="11332" max="11332" width="12.140625" style="67" customWidth="1"/>
    <col min="11333" max="11333" width="11.7109375" style="67" customWidth="1"/>
    <col min="11334" max="11334" width="8.7109375" style="67" customWidth="1"/>
    <col min="11335" max="11335" width="9" style="67" customWidth="1"/>
    <col min="11336" max="11336" width="13.28515625" style="67" customWidth="1"/>
    <col min="11337" max="11337" width="13.140625" style="67" customWidth="1"/>
    <col min="11338" max="11338" width="11.28515625" style="67" customWidth="1"/>
    <col min="11339" max="11339" width="10" style="67" customWidth="1"/>
    <col min="11340" max="11340" width="14.28515625" style="67" customWidth="1"/>
    <col min="11341" max="11341" width="7.7109375" style="67" customWidth="1"/>
    <col min="11342" max="11343" width="9.7109375" style="67" customWidth="1"/>
    <col min="11344" max="11344" width="12.140625" style="67" customWidth="1"/>
    <col min="11345" max="11345" width="13" style="67" customWidth="1"/>
    <col min="11346" max="11346" width="14.85546875" style="67" customWidth="1"/>
    <col min="11347" max="11347" width="8.7109375" style="67" customWidth="1"/>
    <col min="11348" max="11348" width="7.7109375" style="67" customWidth="1"/>
    <col min="11349" max="11349" width="10.28515625" style="67" customWidth="1"/>
    <col min="11350" max="11350" width="13.140625" style="67" customWidth="1"/>
    <col min="11351" max="11351" width="11.7109375" style="67" customWidth="1"/>
    <col min="11352" max="11352" width="12.85546875" style="67" customWidth="1"/>
    <col min="11353" max="11353" width="9.7109375" style="67" customWidth="1"/>
    <col min="11354" max="11354" width="16.28515625" style="67" customWidth="1"/>
    <col min="11355" max="11355" width="13" style="67" customWidth="1"/>
    <col min="11356" max="11356" width="12.28515625" style="67" customWidth="1"/>
    <col min="11357" max="11357" width="14.28515625" style="67" customWidth="1"/>
    <col min="11358" max="11358" width="13" style="67" customWidth="1"/>
    <col min="11359" max="11359" width="16.85546875" style="67" customWidth="1"/>
    <col min="11360" max="11360" width="16.7109375" style="67" customWidth="1"/>
    <col min="11361" max="11361" width="14.7109375" style="67" customWidth="1"/>
    <col min="11362" max="11362" width="12.28515625" style="67" customWidth="1"/>
    <col min="11363" max="11363" width="13.28515625" style="67" customWidth="1"/>
    <col min="11364" max="11364" width="9.7109375" style="67" customWidth="1"/>
    <col min="11365" max="11365" width="9.85546875" style="67" customWidth="1"/>
    <col min="11366" max="11366" width="12.28515625" style="67" customWidth="1"/>
    <col min="11367" max="11367" width="9.7109375" style="67" customWidth="1"/>
    <col min="11368" max="11368" width="8.140625" style="67" customWidth="1"/>
    <col min="11369" max="11369" width="13.7109375" style="67" customWidth="1"/>
    <col min="11370" max="11370" width="14.7109375" style="67" customWidth="1"/>
    <col min="11371" max="11371" width="10.7109375" style="67" customWidth="1"/>
    <col min="11372" max="11372" width="11" style="67" customWidth="1"/>
    <col min="11373" max="11373" width="15.28515625" style="67" customWidth="1"/>
    <col min="11374" max="11374" width="10.140625" style="67" customWidth="1"/>
    <col min="11375" max="11375" width="8.28515625" style="67" customWidth="1"/>
    <col min="11376" max="11376" width="11.85546875" style="67" customWidth="1"/>
    <col min="11377" max="11377" width="12" style="67" customWidth="1"/>
    <col min="11378" max="11378" width="17.140625" style="67" customWidth="1"/>
    <col min="11379" max="11379" width="12.7109375" style="67" customWidth="1"/>
    <col min="11380" max="11380" width="14.85546875" style="67" customWidth="1"/>
    <col min="11381" max="11381" width="10.7109375" style="67" customWidth="1"/>
    <col min="11382" max="11382" width="14.28515625" style="67" customWidth="1"/>
    <col min="11383" max="11383" width="16.85546875" style="67" customWidth="1"/>
    <col min="11384" max="11384" width="13.28515625" style="67" customWidth="1"/>
    <col min="11385" max="11385" width="10.85546875" style="67" customWidth="1"/>
    <col min="11386" max="11386" width="10.28515625" style="67" customWidth="1"/>
    <col min="11387" max="11387" width="10.140625" style="67" customWidth="1"/>
    <col min="11388" max="11388" width="13.85546875" style="67" customWidth="1"/>
    <col min="11389" max="11389" width="16.140625" style="67" customWidth="1"/>
    <col min="11390" max="11390" width="10.85546875" style="67" customWidth="1"/>
    <col min="11391" max="11391" width="10.7109375" style="67" customWidth="1"/>
    <col min="11392" max="11392" width="11.28515625" style="67" customWidth="1"/>
    <col min="11393" max="11393" width="11" style="67" customWidth="1"/>
    <col min="11394" max="11394" width="10.85546875" style="67" customWidth="1"/>
    <col min="11395" max="11395" width="11" style="67" customWidth="1"/>
    <col min="11396" max="11396" width="10.85546875" style="67" customWidth="1"/>
    <col min="11397" max="11397" width="11" style="67" customWidth="1"/>
    <col min="11398" max="11398" width="13.28515625" style="67" customWidth="1"/>
    <col min="11399" max="11399" width="9.28515625" style="67" customWidth="1"/>
    <col min="11400" max="11400" width="7.28515625" style="67" customWidth="1"/>
    <col min="11401" max="11401" width="13.7109375" style="67" customWidth="1"/>
    <col min="11402" max="11402" width="13.28515625" style="67" customWidth="1"/>
    <col min="11403" max="11403" width="8.140625" style="67" customWidth="1"/>
    <col min="11404" max="11404" width="13.140625" style="67" customWidth="1"/>
    <col min="11405" max="11405" width="11.7109375" style="67" customWidth="1"/>
    <col min="11406" max="11406" width="11.140625" style="67" customWidth="1"/>
    <col min="11407" max="11407" width="12" style="67" customWidth="1"/>
    <col min="11408" max="11408" width="11.28515625" style="67" customWidth="1"/>
    <col min="11409" max="11409" width="13" style="67" customWidth="1"/>
    <col min="11410" max="11410" width="12.28515625" style="67" customWidth="1"/>
    <col min="11411" max="11411" width="11.85546875" style="67" customWidth="1"/>
    <col min="11412" max="11412" width="11.28515625" style="67" customWidth="1"/>
    <col min="11413" max="11413" width="13.7109375" style="67" customWidth="1"/>
    <col min="11414" max="11414" width="15.28515625" style="67" customWidth="1"/>
    <col min="11415" max="11415" width="12.85546875" style="67" customWidth="1"/>
    <col min="11416" max="11416" width="11.7109375" style="67" customWidth="1"/>
    <col min="11417" max="11417" width="12" style="67" customWidth="1"/>
    <col min="11418" max="11418" width="7.28515625" style="67" customWidth="1"/>
    <col min="11419" max="11419" width="13.28515625" style="67" customWidth="1"/>
    <col min="11420" max="11420" width="9.28515625" style="67" customWidth="1"/>
    <col min="11421" max="11421" width="13.85546875" style="67" customWidth="1"/>
    <col min="11422" max="11424" width="8.28515625" style="67" customWidth="1"/>
    <col min="11425" max="11425" width="13" style="67" customWidth="1"/>
    <col min="11426" max="11426" width="11.85546875" style="67" customWidth="1"/>
    <col min="11427" max="11427" width="14" style="67" customWidth="1"/>
    <col min="11428" max="11428" width="15.28515625" style="67" customWidth="1"/>
    <col min="11429" max="11429" width="13.28515625" style="67" customWidth="1"/>
    <col min="11430" max="11430" width="11.28515625" style="67" customWidth="1"/>
    <col min="11431" max="11431" width="13" style="67" customWidth="1"/>
    <col min="11432" max="11432" width="15.7109375" style="67" customWidth="1"/>
    <col min="11433" max="11433" width="12.7109375" style="67" customWidth="1"/>
    <col min="11434" max="11434" width="12.28515625" style="67" customWidth="1"/>
    <col min="11435" max="11435" width="14.85546875" style="67" customWidth="1"/>
    <col min="11436" max="11436" width="11.85546875" style="67" customWidth="1"/>
    <col min="11437" max="11437" width="12" style="67" customWidth="1"/>
    <col min="11438" max="11438" width="9.7109375" style="67" customWidth="1"/>
    <col min="11439" max="11439" width="12.28515625" style="67" customWidth="1"/>
    <col min="11440" max="11440" width="8.28515625" style="67" customWidth="1"/>
    <col min="11441" max="11441" width="9.7109375" style="67" customWidth="1"/>
    <col min="11442" max="11442" width="10.28515625" style="67" customWidth="1"/>
    <col min="11443" max="11443" width="10.140625" style="67" customWidth="1"/>
    <col min="11444" max="11444" width="11.140625" style="67" customWidth="1"/>
    <col min="11445" max="11445" width="9.28515625" style="67" customWidth="1"/>
    <col min="11446" max="11446" width="50" style="67" customWidth="1"/>
    <col min="11447" max="11449" width="8.28515625" style="67" customWidth="1"/>
    <col min="11450" max="11450" width="8.7109375" style="67" customWidth="1"/>
    <col min="11451" max="11451" width="11.140625" style="67" customWidth="1"/>
    <col min="11452" max="11452" width="11.85546875" style="67" customWidth="1"/>
    <col min="11453" max="11453" width="14" style="67" customWidth="1"/>
    <col min="11454" max="11454" width="8" style="67" customWidth="1"/>
    <col min="11455" max="11455" width="9.28515625" style="67" customWidth="1"/>
    <col min="11456" max="11456" width="13.7109375" style="67" customWidth="1"/>
    <col min="11457" max="11457" width="14.140625" style="67" customWidth="1"/>
    <col min="11458" max="11458" width="12.28515625" style="67" customWidth="1"/>
    <col min="11459" max="11459" width="12.7109375" style="67" customWidth="1"/>
    <col min="11460" max="11562" width="8.85546875" style="67"/>
    <col min="11563" max="11563" width="2.28515625" style="67" customWidth="1"/>
    <col min="11564" max="11564" width="7.7109375" style="67" customWidth="1"/>
    <col min="11565" max="11565" width="8.28515625" style="67" customWidth="1"/>
    <col min="11566" max="11566" width="9.85546875" style="67" customWidth="1"/>
    <col min="11567" max="11567" width="8.85546875" style="67"/>
    <col min="11568" max="11568" width="11.7109375" style="67" customWidth="1"/>
    <col min="11569" max="11569" width="14.28515625" style="67" customWidth="1"/>
    <col min="11570" max="11570" width="8.28515625" style="67" customWidth="1"/>
    <col min="11571" max="11571" width="9.28515625" style="67" customWidth="1"/>
    <col min="11572" max="11572" width="8.85546875" style="67"/>
    <col min="11573" max="11573" width="9.85546875" style="67" customWidth="1"/>
    <col min="11574" max="11574" width="11" style="67" customWidth="1"/>
    <col min="11575" max="11575" width="11.85546875" style="67" customWidth="1"/>
    <col min="11576" max="11576" width="9.28515625" style="67" customWidth="1"/>
    <col min="11577" max="11577" width="8.140625" style="67" customWidth="1"/>
    <col min="11578" max="11579" width="8.28515625" style="67" customWidth="1"/>
    <col min="11580" max="11580" width="7.28515625" style="67" customWidth="1"/>
    <col min="11581" max="11582" width="8.28515625" style="67" customWidth="1"/>
    <col min="11583" max="11583" width="9.28515625" style="67" customWidth="1"/>
    <col min="11584" max="11584" width="16.85546875" style="67" customWidth="1"/>
    <col min="11585" max="11585" width="8.28515625" style="67" customWidth="1"/>
    <col min="11586" max="11586" width="9.28515625" style="67" customWidth="1"/>
    <col min="11587" max="11587" width="8.28515625" style="67" customWidth="1"/>
    <col min="11588" max="11588" width="12.140625" style="67" customWidth="1"/>
    <col min="11589" max="11589" width="11.7109375" style="67" customWidth="1"/>
    <col min="11590" max="11590" width="8.7109375" style="67" customWidth="1"/>
    <col min="11591" max="11591" width="9" style="67" customWidth="1"/>
    <col min="11592" max="11592" width="13.28515625" style="67" customWidth="1"/>
    <col min="11593" max="11593" width="13.140625" style="67" customWidth="1"/>
    <col min="11594" max="11594" width="11.28515625" style="67" customWidth="1"/>
    <col min="11595" max="11595" width="10" style="67" customWidth="1"/>
    <col min="11596" max="11596" width="14.28515625" style="67" customWidth="1"/>
    <col min="11597" max="11597" width="7.7109375" style="67" customWidth="1"/>
    <col min="11598" max="11599" width="9.7109375" style="67" customWidth="1"/>
    <col min="11600" max="11600" width="12.140625" style="67" customWidth="1"/>
    <col min="11601" max="11601" width="13" style="67" customWidth="1"/>
    <col min="11602" max="11602" width="14.85546875" style="67" customWidth="1"/>
    <col min="11603" max="11603" width="8.7109375" style="67" customWidth="1"/>
    <col min="11604" max="11604" width="7.7109375" style="67" customWidth="1"/>
    <col min="11605" max="11605" width="10.28515625" style="67" customWidth="1"/>
    <col min="11606" max="11606" width="13.140625" style="67" customWidth="1"/>
    <col min="11607" max="11607" width="11.7109375" style="67" customWidth="1"/>
    <col min="11608" max="11608" width="12.85546875" style="67" customWidth="1"/>
    <col min="11609" max="11609" width="9.7109375" style="67" customWidth="1"/>
    <col min="11610" max="11610" width="16.28515625" style="67" customWidth="1"/>
    <col min="11611" max="11611" width="13" style="67" customWidth="1"/>
    <col min="11612" max="11612" width="12.28515625" style="67" customWidth="1"/>
    <col min="11613" max="11613" width="14.28515625" style="67" customWidth="1"/>
    <col min="11614" max="11614" width="13" style="67" customWidth="1"/>
    <col min="11615" max="11615" width="16.85546875" style="67" customWidth="1"/>
    <col min="11616" max="11616" width="16.7109375" style="67" customWidth="1"/>
    <col min="11617" max="11617" width="14.7109375" style="67" customWidth="1"/>
    <col min="11618" max="11618" width="12.28515625" style="67" customWidth="1"/>
    <col min="11619" max="11619" width="13.28515625" style="67" customWidth="1"/>
    <col min="11620" max="11620" width="9.7109375" style="67" customWidth="1"/>
    <col min="11621" max="11621" width="9.85546875" style="67" customWidth="1"/>
    <col min="11622" max="11622" width="12.28515625" style="67" customWidth="1"/>
    <col min="11623" max="11623" width="9.7109375" style="67" customWidth="1"/>
    <col min="11624" max="11624" width="8.140625" style="67" customWidth="1"/>
    <col min="11625" max="11625" width="13.7109375" style="67" customWidth="1"/>
    <col min="11626" max="11626" width="14.7109375" style="67" customWidth="1"/>
    <col min="11627" max="11627" width="10.7109375" style="67" customWidth="1"/>
    <col min="11628" max="11628" width="11" style="67" customWidth="1"/>
    <col min="11629" max="11629" width="15.28515625" style="67" customWidth="1"/>
    <col min="11630" max="11630" width="10.140625" style="67" customWidth="1"/>
    <col min="11631" max="11631" width="8.28515625" style="67" customWidth="1"/>
    <col min="11632" max="11632" width="11.85546875" style="67" customWidth="1"/>
    <col min="11633" max="11633" width="12" style="67" customWidth="1"/>
    <col min="11634" max="11634" width="17.140625" style="67" customWidth="1"/>
    <col min="11635" max="11635" width="12.7109375" style="67" customWidth="1"/>
    <col min="11636" max="11636" width="14.85546875" style="67" customWidth="1"/>
    <col min="11637" max="11637" width="10.7109375" style="67" customWidth="1"/>
    <col min="11638" max="11638" width="14.28515625" style="67" customWidth="1"/>
    <col min="11639" max="11639" width="16.85546875" style="67" customWidth="1"/>
    <col min="11640" max="11640" width="13.28515625" style="67" customWidth="1"/>
    <col min="11641" max="11641" width="10.85546875" style="67" customWidth="1"/>
    <col min="11642" max="11642" width="10.28515625" style="67" customWidth="1"/>
    <col min="11643" max="11643" width="10.140625" style="67" customWidth="1"/>
    <col min="11644" max="11644" width="13.85546875" style="67" customWidth="1"/>
    <col min="11645" max="11645" width="16.140625" style="67" customWidth="1"/>
    <col min="11646" max="11646" width="10.85546875" style="67" customWidth="1"/>
    <col min="11647" max="11647" width="10.7109375" style="67" customWidth="1"/>
    <col min="11648" max="11648" width="11.28515625" style="67" customWidth="1"/>
    <col min="11649" max="11649" width="11" style="67" customWidth="1"/>
    <col min="11650" max="11650" width="10.85546875" style="67" customWidth="1"/>
    <col min="11651" max="11651" width="11" style="67" customWidth="1"/>
    <col min="11652" max="11652" width="10.85546875" style="67" customWidth="1"/>
    <col min="11653" max="11653" width="11" style="67" customWidth="1"/>
    <col min="11654" max="11654" width="13.28515625" style="67" customWidth="1"/>
    <col min="11655" max="11655" width="9.28515625" style="67" customWidth="1"/>
    <col min="11656" max="11656" width="7.28515625" style="67" customWidth="1"/>
    <col min="11657" max="11657" width="13.7109375" style="67" customWidth="1"/>
    <col min="11658" max="11658" width="13.28515625" style="67" customWidth="1"/>
    <col min="11659" max="11659" width="8.140625" style="67" customWidth="1"/>
    <col min="11660" max="11660" width="13.140625" style="67" customWidth="1"/>
    <col min="11661" max="11661" width="11.7109375" style="67" customWidth="1"/>
    <col min="11662" max="11662" width="11.140625" style="67" customWidth="1"/>
    <col min="11663" max="11663" width="12" style="67" customWidth="1"/>
    <col min="11664" max="11664" width="11.28515625" style="67" customWidth="1"/>
    <col min="11665" max="11665" width="13" style="67" customWidth="1"/>
    <col min="11666" max="11666" width="12.28515625" style="67" customWidth="1"/>
    <col min="11667" max="11667" width="11.85546875" style="67" customWidth="1"/>
    <col min="11668" max="11668" width="11.28515625" style="67" customWidth="1"/>
    <col min="11669" max="11669" width="13.7109375" style="67" customWidth="1"/>
    <col min="11670" max="11670" width="15.28515625" style="67" customWidth="1"/>
    <col min="11671" max="11671" width="12.85546875" style="67" customWidth="1"/>
    <col min="11672" max="11672" width="11.7109375" style="67" customWidth="1"/>
    <col min="11673" max="11673" width="12" style="67" customWidth="1"/>
    <col min="11674" max="11674" width="7.28515625" style="67" customWidth="1"/>
    <col min="11675" max="11675" width="13.28515625" style="67" customWidth="1"/>
    <col min="11676" max="11676" width="9.28515625" style="67" customWidth="1"/>
    <col min="11677" max="11677" width="13.85546875" style="67" customWidth="1"/>
    <col min="11678" max="11680" width="8.28515625" style="67" customWidth="1"/>
    <col min="11681" max="11681" width="13" style="67" customWidth="1"/>
    <col min="11682" max="11682" width="11.85546875" style="67" customWidth="1"/>
    <col min="11683" max="11683" width="14" style="67" customWidth="1"/>
    <col min="11684" max="11684" width="15.28515625" style="67" customWidth="1"/>
    <col min="11685" max="11685" width="13.28515625" style="67" customWidth="1"/>
    <col min="11686" max="11686" width="11.28515625" style="67" customWidth="1"/>
    <col min="11687" max="11687" width="13" style="67" customWidth="1"/>
    <col min="11688" max="11688" width="15.7109375" style="67" customWidth="1"/>
    <col min="11689" max="11689" width="12.7109375" style="67" customWidth="1"/>
    <col min="11690" max="11690" width="12.28515625" style="67" customWidth="1"/>
    <col min="11691" max="11691" width="14.85546875" style="67" customWidth="1"/>
    <col min="11692" max="11692" width="11.85546875" style="67" customWidth="1"/>
    <col min="11693" max="11693" width="12" style="67" customWidth="1"/>
    <col min="11694" max="11694" width="9.7109375" style="67" customWidth="1"/>
    <col min="11695" max="11695" width="12.28515625" style="67" customWidth="1"/>
    <col min="11696" max="11696" width="8.28515625" style="67" customWidth="1"/>
    <col min="11697" max="11697" width="9.7109375" style="67" customWidth="1"/>
    <col min="11698" max="11698" width="10.28515625" style="67" customWidth="1"/>
    <col min="11699" max="11699" width="10.140625" style="67" customWidth="1"/>
    <col min="11700" max="11700" width="11.140625" style="67" customWidth="1"/>
    <col min="11701" max="11701" width="9.28515625" style="67" customWidth="1"/>
    <col min="11702" max="11702" width="50" style="67" customWidth="1"/>
    <col min="11703" max="11705" width="8.28515625" style="67" customWidth="1"/>
    <col min="11706" max="11706" width="8.7109375" style="67" customWidth="1"/>
    <col min="11707" max="11707" width="11.140625" style="67" customWidth="1"/>
    <col min="11708" max="11708" width="11.85546875" style="67" customWidth="1"/>
    <col min="11709" max="11709" width="14" style="67" customWidth="1"/>
    <col min="11710" max="11710" width="8" style="67" customWidth="1"/>
    <col min="11711" max="11711" width="9.28515625" style="67" customWidth="1"/>
    <col min="11712" max="11712" width="13.7109375" style="67" customWidth="1"/>
    <col min="11713" max="11713" width="14.140625" style="67" customWidth="1"/>
    <col min="11714" max="11714" width="12.28515625" style="67" customWidth="1"/>
    <col min="11715" max="11715" width="12.7109375" style="67" customWidth="1"/>
    <col min="11716" max="11818" width="8.85546875" style="67"/>
    <col min="11819" max="11819" width="2.28515625" style="67" customWidth="1"/>
    <col min="11820" max="11820" width="7.7109375" style="67" customWidth="1"/>
    <col min="11821" max="11821" width="8.28515625" style="67" customWidth="1"/>
    <col min="11822" max="11822" width="9.85546875" style="67" customWidth="1"/>
    <col min="11823" max="11823" width="8.85546875" style="67"/>
    <col min="11824" max="11824" width="11.7109375" style="67" customWidth="1"/>
    <col min="11825" max="11825" width="14.28515625" style="67" customWidth="1"/>
    <col min="11826" max="11826" width="8.28515625" style="67" customWidth="1"/>
    <col min="11827" max="11827" width="9.28515625" style="67" customWidth="1"/>
    <col min="11828" max="11828" width="8.85546875" style="67"/>
    <col min="11829" max="11829" width="9.85546875" style="67" customWidth="1"/>
    <col min="11830" max="11830" width="11" style="67" customWidth="1"/>
    <col min="11831" max="11831" width="11.85546875" style="67" customWidth="1"/>
    <col min="11832" max="11832" width="9.28515625" style="67" customWidth="1"/>
    <col min="11833" max="11833" width="8.140625" style="67" customWidth="1"/>
    <col min="11834" max="11835" width="8.28515625" style="67" customWidth="1"/>
    <col min="11836" max="11836" width="7.28515625" style="67" customWidth="1"/>
    <col min="11837" max="11838" width="8.28515625" style="67" customWidth="1"/>
    <col min="11839" max="11839" width="9.28515625" style="67" customWidth="1"/>
    <col min="11840" max="11840" width="16.85546875" style="67" customWidth="1"/>
    <col min="11841" max="11841" width="8.28515625" style="67" customWidth="1"/>
    <col min="11842" max="11842" width="9.28515625" style="67" customWidth="1"/>
    <col min="11843" max="11843" width="8.28515625" style="67" customWidth="1"/>
    <col min="11844" max="11844" width="12.140625" style="67" customWidth="1"/>
    <col min="11845" max="11845" width="11.7109375" style="67" customWidth="1"/>
    <col min="11846" max="11846" width="8.7109375" style="67" customWidth="1"/>
    <col min="11847" max="11847" width="9" style="67" customWidth="1"/>
    <col min="11848" max="11848" width="13.28515625" style="67" customWidth="1"/>
    <col min="11849" max="11849" width="13.140625" style="67" customWidth="1"/>
    <col min="11850" max="11850" width="11.28515625" style="67" customWidth="1"/>
    <col min="11851" max="11851" width="10" style="67" customWidth="1"/>
    <col min="11852" max="11852" width="14.28515625" style="67" customWidth="1"/>
    <col min="11853" max="11853" width="7.7109375" style="67" customWidth="1"/>
    <col min="11854" max="11855" width="9.7109375" style="67" customWidth="1"/>
    <col min="11856" max="11856" width="12.140625" style="67" customWidth="1"/>
    <col min="11857" max="11857" width="13" style="67" customWidth="1"/>
    <col min="11858" max="11858" width="14.85546875" style="67" customWidth="1"/>
    <col min="11859" max="11859" width="8.7109375" style="67" customWidth="1"/>
    <col min="11860" max="11860" width="7.7109375" style="67" customWidth="1"/>
    <col min="11861" max="11861" width="10.28515625" style="67" customWidth="1"/>
    <col min="11862" max="11862" width="13.140625" style="67" customWidth="1"/>
    <col min="11863" max="11863" width="11.7109375" style="67" customWidth="1"/>
    <col min="11864" max="11864" width="12.85546875" style="67" customWidth="1"/>
    <col min="11865" max="11865" width="9.7109375" style="67" customWidth="1"/>
    <col min="11866" max="11866" width="16.28515625" style="67" customWidth="1"/>
    <col min="11867" max="11867" width="13" style="67" customWidth="1"/>
    <col min="11868" max="11868" width="12.28515625" style="67" customWidth="1"/>
    <col min="11869" max="11869" width="14.28515625" style="67" customWidth="1"/>
    <col min="11870" max="11870" width="13" style="67" customWidth="1"/>
    <col min="11871" max="11871" width="16.85546875" style="67" customWidth="1"/>
    <col min="11872" max="11872" width="16.7109375" style="67" customWidth="1"/>
    <col min="11873" max="11873" width="14.7109375" style="67" customWidth="1"/>
    <col min="11874" max="11874" width="12.28515625" style="67" customWidth="1"/>
    <col min="11875" max="11875" width="13.28515625" style="67" customWidth="1"/>
    <col min="11876" max="11876" width="9.7109375" style="67" customWidth="1"/>
    <col min="11877" max="11877" width="9.85546875" style="67" customWidth="1"/>
    <col min="11878" max="11878" width="12.28515625" style="67" customWidth="1"/>
    <col min="11879" max="11879" width="9.7109375" style="67" customWidth="1"/>
    <col min="11880" max="11880" width="8.140625" style="67" customWidth="1"/>
    <col min="11881" max="11881" width="13.7109375" style="67" customWidth="1"/>
    <col min="11882" max="11882" width="14.7109375" style="67" customWidth="1"/>
    <col min="11883" max="11883" width="10.7109375" style="67" customWidth="1"/>
    <col min="11884" max="11884" width="11" style="67" customWidth="1"/>
    <col min="11885" max="11885" width="15.28515625" style="67" customWidth="1"/>
    <col min="11886" max="11886" width="10.140625" style="67" customWidth="1"/>
    <col min="11887" max="11887" width="8.28515625" style="67" customWidth="1"/>
    <col min="11888" max="11888" width="11.85546875" style="67" customWidth="1"/>
    <col min="11889" max="11889" width="12" style="67" customWidth="1"/>
    <col min="11890" max="11890" width="17.140625" style="67" customWidth="1"/>
    <col min="11891" max="11891" width="12.7109375" style="67" customWidth="1"/>
    <col min="11892" max="11892" width="14.85546875" style="67" customWidth="1"/>
    <col min="11893" max="11893" width="10.7109375" style="67" customWidth="1"/>
    <col min="11894" max="11894" width="14.28515625" style="67" customWidth="1"/>
    <col min="11895" max="11895" width="16.85546875" style="67" customWidth="1"/>
    <col min="11896" max="11896" width="13.28515625" style="67" customWidth="1"/>
    <col min="11897" max="11897" width="10.85546875" style="67" customWidth="1"/>
    <col min="11898" max="11898" width="10.28515625" style="67" customWidth="1"/>
    <col min="11899" max="11899" width="10.140625" style="67" customWidth="1"/>
    <col min="11900" max="11900" width="13.85546875" style="67" customWidth="1"/>
    <col min="11901" max="11901" width="16.140625" style="67" customWidth="1"/>
    <col min="11902" max="11902" width="10.85546875" style="67" customWidth="1"/>
    <col min="11903" max="11903" width="10.7109375" style="67" customWidth="1"/>
    <col min="11904" max="11904" width="11.28515625" style="67" customWidth="1"/>
    <col min="11905" max="11905" width="11" style="67" customWidth="1"/>
    <col min="11906" max="11906" width="10.85546875" style="67" customWidth="1"/>
    <col min="11907" max="11907" width="11" style="67" customWidth="1"/>
    <col min="11908" max="11908" width="10.85546875" style="67" customWidth="1"/>
    <col min="11909" max="11909" width="11" style="67" customWidth="1"/>
    <col min="11910" max="11910" width="13.28515625" style="67" customWidth="1"/>
    <col min="11911" max="11911" width="9.28515625" style="67" customWidth="1"/>
    <col min="11912" max="11912" width="7.28515625" style="67" customWidth="1"/>
    <col min="11913" max="11913" width="13.7109375" style="67" customWidth="1"/>
    <col min="11914" max="11914" width="13.28515625" style="67" customWidth="1"/>
    <col min="11915" max="11915" width="8.140625" style="67" customWidth="1"/>
    <col min="11916" max="11916" width="13.140625" style="67" customWidth="1"/>
    <col min="11917" max="11917" width="11.7109375" style="67" customWidth="1"/>
    <col min="11918" max="11918" width="11.140625" style="67" customWidth="1"/>
    <col min="11919" max="11919" width="12" style="67" customWidth="1"/>
    <col min="11920" max="11920" width="11.28515625" style="67" customWidth="1"/>
    <col min="11921" max="11921" width="13" style="67" customWidth="1"/>
    <col min="11922" max="11922" width="12.28515625" style="67" customWidth="1"/>
    <col min="11923" max="11923" width="11.85546875" style="67" customWidth="1"/>
    <col min="11924" max="11924" width="11.28515625" style="67" customWidth="1"/>
    <col min="11925" max="11925" width="13.7109375" style="67" customWidth="1"/>
    <col min="11926" max="11926" width="15.28515625" style="67" customWidth="1"/>
    <col min="11927" max="11927" width="12.85546875" style="67" customWidth="1"/>
    <col min="11928" max="11928" width="11.7109375" style="67" customWidth="1"/>
    <col min="11929" max="11929" width="12" style="67" customWidth="1"/>
    <col min="11930" max="11930" width="7.28515625" style="67" customWidth="1"/>
    <col min="11931" max="11931" width="13.28515625" style="67" customWidth="1"/>
    <col min="11932" max="11932" width="9.28515625" style="67" customWidth="1"/>
    <col min="11933" max="11933" width="13.85546875" style="67" customWidth="1"/>
    <col min="11934" max="11936" width="8.28515625" style="67" customWidth="1"/>
    <col min="11937" max="11937" width="13" style="67" customWidth="1"/>
    <col min="11938" max="11938" width="11.85546875" style="67" customWidth="1"/>
    <col min="11939" max="11939" width="14" style="67" customWidth="1"/>
    <col min="11940" max="11940" width="15.28515625" style="67" customWidth="1"/>
    <col min="11941" max="11941" width="13.28515625" style="67" customWidth="1"/>
    <col min="11942" max="11942" width="11.28515625" style="67" customWidth="1"/>
    <col min="11943" max="11943" width="13" style="67" customWidth="1"/>
    <col min="11944" max="11944" width="15.7109375" style="67" customWidth="1"/>
    <col min="11945" max="11945" width="12.7109375" style="67" customWidth="1"/>
    <col min="11946" max="11946" width="12.28515625" style="67" customWidth="1"/>
    <col min="11947" max="11947" width="14.85546875" style="67" customWidth="1"/>
    <col min="11948" max="11948" width="11.85546875" style="67" customWidth="1"/>
    <col min="11949" max="11949" width="12" style="67" customWidth="1"/>
    <col min="11950" max="11950" width="9.7109375" style="67" customWidth="1"/>
    <col min="11951" max="11951" width="12.28515625" style="67" customWidth="1"/>
    <col min="11952" max="11952" width="8.28515625" style="67" customWidth="1"/>
    <col min="11953" max="11953" width="9.7109375" style="67" customWidth="1"/>
    <col min="11954" max="11954" width="10.28515625" style="67" customWidth="1"/>
    <col min="11955" max="11955" width="10.140625" style="67" customWidth="1"/>
    <col min="11956" max="11956" width="11.140625" style="67" customWidth="1"/>
    <col min="11957" max="11957" width="9.28515625" style="67" customWidth="1"/>
    <col min="11958" max="11958" width="50" style="67" customWidth="1"/>
    <col min="11959" max="11961" width="8.28515625" style="67" customWidth="1"/>
    <col min="11962" max="11962" width="8.7109375" style="67" customWidth="1"/>
    <col min="11963" max="11963" width="11.140625" style="67" customWidth="1"/>
    <col min="11964" max="11964" width="11.85546875" style="67" customWidth="1"/>
    <col min="11965" max="11965" width="14" style="67" customWidth="1"/>
    <col min="11966" max="11966" width="8" style="67" customWidth="1"/>
    <col min="11967" max="11967" width="9.28515625" style="67" customWidth="1"/>
    <col min="11968" max="11968" width="13.7109375" style="67" customWidth="1"/>
    <col min="11969" max="11969" width="14.140625" style="67" customWidth="1"/>
    <col min="11970" max="11970" width="12.28515625" style="67" customWidth="1"/>
    <col min="11971" max="11971" width="12.7109375" style="67" customWidth="1"/>
    <col min="11972" max="12074" width="8.85546875" style="67"/>
    <col min="12075" max="12075" width="2.28515625" style="67" customWidth="1"/>
    <col min="12076" max="12076" width="7.7109375" style="67" customWidth="1"/>
    <col min="12077" max="12077" width="8.28515625" style="67" customWidth="1"/>
    <col min="12078" max="12078" width="9.85546875" style="67" customWidth="1"/>
    <col min="12079" max="12079" width="8.85546875" style="67"/>
    <col min="12080" max="12080" width="11.7109375" style="67" customWidth="1"/>
    <col min="12081" max="12081" width="14.28515625" style="67" customWidth="1"/>
    <col min="12082" max="12082" width="8.28515625" style="67" customWidth="1"/>
    <col min="12083" max="12083" width="9.28515625" style="67" customWidth="1"/>
    <col min="12084" max="12084" width="8.85546875" style="67"/>
    <col min="12085" max="12085" width="9.85546875" style="67" customWidth="1"/>
    <col min="12086" max="12086" width="11" style="67" customWidth="1"/>
    <col min="12087" max="12087" width="11.85546875" style="67" customWidth="1"/>
    <col min="12088" max="12088" width="9.28515625" style="67" customWidth="1"/>
    <col min="12089" max="12089" width="8.140625" style="67" customWidth="1"/>
    <col min="12090" max="12091" width="8.28515625" style="67" customWidth="1"/>
    <col min="12092" max="12092" width="7.28515625" style="67" customWidth="1"/>
    <col min="12093" max="12094" width="8.28515625" style="67" customWidth="1"/>
    <col min="12095" max="12095" width="9.28515625" style="67" customWidth="1"/>
    <col min="12096" max="12096" width="16.85546875" style="67" customWidth="1"/>
    <col min="12097" max="12097" width="8.28515625" style="67" customWidth="1"/>
    <col min="12098" max="12098" width="9.28515625" style="67" customWidth="1"/>
    <col min="12099" max="12099" width="8.28515625" style="67" customWidth="1"/>
    <col min="12100" max="12100" width="12.140625" style="67" customWidth="1"/>
    <col min="12101" max="12101" width="11.7109375" style="67" customWidth="1"/>
    <col min="12102" max="12102" width="8.7109375" style="67" customWidth="1"/>
    <col min="12103" max="12103" width="9" style="67" customWidth="1"/>
    <col min="12104" max="12104" width="13.28515625" style="67" customWidth="1"/>
    <col min="12105" max="12105" width="13.140625" style="67" customWidth="1"/>
    <col min="12106" max="12106" width="11.28515625" style="67" customWidth="1"/>
    <col min="12107" max="12107" width="10" style="67" customWidth="1"/>
    <col min="12108" max="12108" width="14.28515625" style="67" customWidth="1"/>
    <col min="12109" max="12109" width="7.7109375" style="67" customWidth="1"/>
    <col min="12110" max="12111" width="9.7109375" style="67" customWidth="1"/>
    <col min="12112" max="12112" width="12.140625" style="67" customWidth="1"/>
    <col min="12113" max="12113" width="13" style="67" customWidth="1"/>
    <col min="12114" max="12114" width="14.85546875" style="67" customWidth="1"/>
    <col min="12115" max="12115" width="8.7109375" style="67" customWidth="1"/>
    <col min="12116" max="12116" width="7.7109375" style="67" customWidth="1"/>
    <col min="12117" max="12117" width="10.28515625" style="67" customWidth="1"/>
    <col min="12118" max="12118" width="13.140625" style="67" customWidth="1"/>
    <col min="12119" max="12119" width="11.7109375" style="67" customWidth="1"/>
    <col min="12120" max="12120" width="12.85546875" style="67" customWidth="1"/>
    <col min="12121" max="12121" width="9.7109375" style="67" customWidth="1"/>
    <col min="12122" max="12122" width="16.28515625" style="67" customWidth="1"/>
    <col min="12123" max="12123" width="13" style="67" customWidth="1"/>
    <col min="12124" max="12124" width="12.28515625" style="67" customWidth="1"/>
    <col min="12125" max="12125" width="14.28515625" style="67" customWidth="1"/>
    <col min="12126" max="12126" width="13" style="67" customWidth="1"/>
    <col min="12127" max="12127" width="16.85546875" style="67" customWidth="1"/>
    <col min="12128" max="12128" width="16.7109375" style="67" customWidth="1"/>
    <col min="12129" max="12129" width="14.7109375" style="67" customWidth="1"/>
    <col min="12130" max="12130" width="12.28515625" style="67" customWidth="1"/>
    <col min="12131" max="12131" width="13.28515625" style="67" customWidth="1"/>
    <col min="12132" max="12132" width="9.7109375" style="67" customWidth="1"/>
    <col min="12133" max="12133" width="9.85546875" style="67" customWidth="1"/>
    <col min="12134" max="12134" width="12.28515625" style="67" customWidth="1"/>
    <col min="12135" max="12135" width="9.7109375" style="67" customWidth="1"/>
    <col min="12136" max="12136" width="8.140625" style="67" customWidth="1"/>
    <col min="12137" max="12137" width="13.7109375" style="67" customWidth="1"/>
    <col min="12138" max="12138" width="14.7109375" style="67" customWidth="1"/>
    <col min="12139" max="12139" width="10.7109375" style="67" customWidth="1"/>
    <col min="12140" max="12140" width="11" style="67" customWidth="1"/>
    <col min="12141" max="12141" width="15.28515625" style="67" customWidth="1"/>
    <col min="12142" max="12142" width="10.140625" style="67" customWidth="1"/>
    <col min="12143" max="12143" width="8.28515625" style="67" customWidth="1"/>
    <col min="12144" max="12144" width="11.85546875" style="67" customWidth="1"/>
    <col min="12145" max="12145" width="12" style="67" customWidth="1"/>
    <col min="12146" max="12146" width="17.140625" style="67" customWidth="1"/>
    <col min="12147" max="12147" width="12.7109375" style="67" customWidth="1"/>
    <col min="12148" max="12148" width="14.85546875" style="67" customWidth="1"/>
    <col min="12149" max="12149" width="10.7109375" style="67" customWidth="1"/>
    <col min="12150" max="12150" width="14.28515625" style="67" customWidth="1"/>
    <col min="12151" max="12151" width="16.85546875" style="67" customWidth="1"/>
    <col min="12152" max="12152" width="13.28515625" style="67" customWidth="1"/>
    <col min="12153" max="12153" width="10.85546875" style="67" customWidth="1"/>
    <col min="12154" max="12154" width="10.28515625" style="67" customWidth="1"/>
    <col min="12155" max="12155" width="10.140625" style="67" customWidth="1"/>
    <col min="12156" max="12156" width="13.85546875" style="67" customWidth="1"/>
    <col min="12157" max="12157" width="16.140625" style="67" customWidth="1"/>
    <col min="12158" max="12158" width="10.85546875" style="67" customWidth="1"/>
    <col min="12159" max="12159" width="10.7109375" style="67" customWidth="1"/>
    <col min="12160" max="12160" width="11.28515625" style="67" customWidth="1"/>
    <col min="12161" max="12161" width="11" style="67" customWidth="1"/>
    <col min="12162" max="12162" width="10.85546875" style="67" customWidth="1"/>
    <col min="12163" max="12163" width="11" style="67" customWidth="1"/>
    <col min="12164" max="12164" width="10.85546875" style="67" customWidth="1"/>
    <col min="12165" max="12165" width="11" style="67" customWidth="1"/>
    <col min="12166" max="12166" width="13.28515625" style="67" customWidth="1"/>
    <col min="12167" max="12167" width="9.28515625" style="67" customWidth="1"/>
    <col min="12168" max="12168" width="7.28515625" style="67" customWidth="1"/>
    <col min="12169" max="12169" width="13.7109375" style="67" customWidth="1"/>
    <col min="12170" max="12170" width="13.28515625" style="67" customWidth="1"/>
    <col min="12171" max="12171" width="8.140625" style="67" customWidth="1"/>
    <col min="12172" max="12172" width="13.140625" style="67" customWidth="1"/>
    <col min="12173" max="12173" width="11.7109375" style="67" customWidth="1"/>
    <col min="12174" max="12174" width="11.140625" style="67" customWidth="1"/>
    <col min="12175" max="12175" width="12" style="67" customWidth="1"/>
    <col min="12176" max="12176" width="11.28515625" style="67" customWidth="1"/>
    <col min="12177" max="12177" width="13" style="67" customWidth="1"/>
    <col min="12178" max="12178" width="12.28515625" style="67" customWidth="1"/>
    <col min="12179" max="12179" width="11.85546875" style="67" customWidth="1"/>
    <col min="12180" max="12180" width="11.28515625" style="67" customWidth="1"/>
    <col min="12181" max="12181" width="13.7109375" style="67" customWidth="1"/>
    <col min="12182" max="12182" width="15.28515625" style="67" customWidth="1"/>
    <col min="12183" max="12183" width="12.85546875" style="67" customWidth="1"/>
    <col min="12184" max="12184" width="11.7109375" style="67" customWidth="1"/>
    <col min="12185" max="12185" width="12" style="67" customWidth="1"/>
    <col min="12186" max="12186" width="7.28515625" style="67" customWidth="1"/>
    <col min="12187" max="12187" width="13.28515625" style="67" customWidth="1"/>
    <col min="12188" max="12188" width="9.28515625" style="67" customWidth="1"/>
    <col min="12189" max="12189" width="13.85546875" style="67" customWidth="1"/>
    <col min="12190" max="12192" width="8.28515625" style="67" customWidth="1"/>
    <col min="12193" max="12193" width="13" style="67" customWidth="1"/>
    <col min="12194" max="12194" width="11.85546875" style="67" customWidth="1"/>
    <col min="12195" max="12195" width="14" style="67" customWidth="1"/>
    <col min="12196" max="12196" width="15.28515625" style="67" customWidth="1"/>
    <col min="12197" max="12197" width="13.28515625" style="67" customWidth="1"/>
    <col min="12198" max="12198" width="11.28515625" style="67" customWidth="1"/>
    <col min="12199" max="12199" width="13" style="67" customWidth="1"/>
    <col min="12200" max="12200" width="15.7109375" style="67" customWidth="1"/>
    <col min="12201" max="12201" width="12.7109375" style="67" customWidth="1"/>
    <col min="12202" max="12202" width="12.28515625" style="67" customWidth="1"/>
    <col min="12203" max="12203" width="14.85546875" style="67" customWidth="1"/>
    <col min="12204" max="12204" width="11.85546875" style="67" customWidth="1"/>
    <col min="12205" max="12205" width="12" style="67" customWidth="1"/>
    <col min="12206" max="12206" width="9.7109375" style="67" customWidth="1"/>
    <col min="12207" max="12207" width="12.28515625" style="67" customWidth="1"/>
    <col min="12208" max="12208" width="8.28515625" style="67" customWidth="1"/>
    <col min="12209" max="12209" width="9.7109375" style="67" customWidth="1"/>
    <col min="12210" max="12210" width="10.28515625" style="67" customWidth="1"/>
    <col min="12211" max="12211" width="10.140625" style="67" customWidth="1"/>
    <col min="12212" max="12212" width="11.140625" style="67" customWidth="1"/>
    <col min="12213" max="12213" width="9.28515625" style="67" customWidth="1"/>
    <col min="12214" max="12214" width="50" style="67" customWidth="1"/>
    <col min="12215" max="12217" width="8.28515625" style="67" customWidth="1"/>
    <col min="12218" max="12218" width="8.7109375" style="67" customWidth="1"/>
    <col min="12219" max="12219" width="11.140625" style="67" customWidth="1"/>
    <col min="12220" max="12220" width="11.85546875" style="67" customWidth="1"/>
    <col min="12221" max="12221" width="14" style="67" customWidth="1"/>
    <col min="12222" max="12222" width="8" style="67" customWidth="1"/>
    <col min="12223" max="12223" width="9.28515625" style="67" customWidth="1"/>
    <col min="12224" max="12224" width="13.7109375" style="67" customWidth="1"/>
    <col min="12225" max="12225" width="14.140625" style="67" customWidth="1"/>
    <col min="12226" max="12226" width="12.28515625" style="67" customWidth="1"/>
    <col min="12227" max="12227" width="12.7109375" style="67" customWidth="1"/>
    <col min="12228" max="12330" width="8.85546875" style="67"/>
    <col min="12331" max="12331" width="2.28515625" style="67" customWidth="1"/>
    <col min="12332" max="12332" width="7.7109375" style="67" customWidth="1"/>
    <col min="12333" max="12333" width="8.28515625" style="67" customWidth="1"/>
    <col min="12334" max="12334" width="9.85546875" style="67" customWidth="1"/>
    <col min="12335" max="12335" width="8.85546875" style="67"/>
    <col min="12336" max="12336" width="11.7109375" style="67" customWidth="1"/>
    <col min="12337" max="12337" width="14.28515625" style="67" customWidth="1"/>
    <col min="12338" max="12338" width="8.28515625" style="67" customWidth="1"/>
    <col min="12339" max="12339" width="9.28515625" style="67" customWidth="1"/>
    <col min="12340" max="12340" width="8.85546875" style="67"/>
    <col min="12341" max="12341" width="9.85546875" style="67" customWidth="1"/>
    <col min="12342" max="12342" width="11" style="67" customWidth="1"/>
    <col min="12343" max="12343" width="11.85546875" style="67" customWidth="1"/>
    <col min="12344" max="12344" width="9.28515625" style="67" customWidth="1"/>
    <col min="12345" max="12345" width="8.140625" style="67" customWidth="1"/>
    <col min="12346" max="12347" width="8.28515625" style="67" customWidth="1"/>
    <col min="12348" max="12348" width="7.28515625" style="67" customWidth="1"/>
    <col min="12349" max="12350" width="8.28515625" style="67" customWidth="1"/>
    <col min="12351" max="12351" width="9.28515625" style="67" customWidth="1"/>
    <col min="12352" max="12352" width="16.85546875" style="67" customWidth="1"/>
    <col min="12353" max="12353" width="8.28515625" style="67" customWidth="1"/>
    <col min="12354" max="12354" width="9.28515625" style="67" customWidth="1"/>
    <col min="12355" max="12355" width="8.28515625" style="67" customWidth="1"/>
    <col min="12356" max="12356" width="12.140625" style="67" customWidth="1"/>
    <col min="12357" max="12357" width="11.7109375" style="67" customWidth="1"/>
    <col min="12358" max="12358" width="8.7109375" style="67" customWidth="1"/>
    <col min="12359" max="12359" width="9" style="67" customWidth="1"/>
    <col min="12360" max="12360" width="13.28515625" style="67" customWidth="1"/>
    <col min="12361" max="12361" width="13.140625" style="67" customWidth="1"/>
    <col min="12362" max="12362" width="11.28515625" style="67" customWidth="1"/>
    <col min="12363" max="12363" width="10" style="67" customWidth="1"/>
    <col min="12364" max="12364" width="14.28515625" style="67" customWidth="1"/>
    <col min="12365" max="12365" width="7.7109375" style="67" customWidth="1"/>
    <col min="12366" max="12367" width="9.7109375" style="67" customWidth="1"/>
    <col min="12368" max="12368" width="12.140625" style="67" customWidth="1"/>
    <col min="12369" max="12369" width="13" style="67" customWidth="1"/>
    <col min="12370" max="12370" width="14.85546875" style="67" customWidth="1"/>
    <col min="12371" max="12371" width="8.7109375" style="67" customWidth="1"/>
    <col min="12372" max="12372" width="7.7109375" style="67" customWidth="1"/>
    <col min="12373" max="12373" width="10.28515625" style="67" customWidth="1"/>
    <col min="12374" max="12374" width="13.140625" style="67" customWidth="1"/>
    <col min="12375" max="12375" width="11.7109375" style="67" customWidth="1"/>
    <col min="12376" max="12376" width="12.85546875" style="67" customWidth="1"/>
    <col min="12377" max="12377" width="9.7109375" style="67" customWidth="1"/>
    <col min="12378" max="12378" width="16.28515625" style="67" customWidth="1"/>
    <col min="12379" max="12379" width="13" style="67" customWidth="1"/>
    <col min="12380" max="12380" width="12.28515625" style="67" customWidth="1"/>
    <col min="12381" max="12381" width="14.28515625" style="67" customWidth="1"/>
    <col min="12382" max="12382" width="13" style="67" customWidth="1"/>
    <col min="12383" max="12383" width="16.85546875" style="67" customWidth="1"/>
    <col min="12384" max="12384" width="16.7109375" style="67" customWidth="1"/>
    <col min="12385" max="12385" width="14.7109375" style="67" customWidth="1"/>
    <col min="12386" max="12386" width="12.28515625" style="67" customWidth="1"/>
    <col min="12387" max="12387" width="13.28515625" style="67" customWidth="1"/>
    <col min="12388" max="12388" width="9.7109375" style="67" customWidth="1"/>
    <col min="12389" max="12389" width="9.85546875" style="67" customWidth="1"/>
    <col min="12390" max="12390" width="12.28515625" style="67" customWidth="1"/>
    <col min="12391" max="12391" width="9.7109375" style="67" customWidth="1"/>
    <col min="12392" max="12392" width="8.140625" style="67" customWidth="1"/>
    <col min="12393" max="12393" width="13.7109375" style="67" customWidth="1"/>
    <col min="12394" max="12394" width="14.7109375" style="67" customWidth="1"/>
    <col min="12395" max="12395" width="10.7109375" style="67" customWidth="1"/>
    <col min="12396" max="12396" width="11" style="67" customWidth="1"/>
    <col min="12397" max="12397" width="15.28515625" style="67" customWidth="1"/>
    <col min="12398" max="12398" width="10.140625" style="67" customWidth="1"/>
    <col min="12399" max="12399" width="8.28515625" style="67" customWidth="1"/>
    <col min="12400" max="12400" width="11.85546875" style="67" customWidth="1"/>
    <col min="12401" max="12401" width="12" style="67" customWidth="1"/>
    <col min="12402" max="12402" width="17.140625" style="67" customWidth="1"/>
    <col min="12403" max="12403" width="12.7109375" style="67" customWidth="1"/>
    <col min="12404" max="12404" width="14.85546875" style="67" customWidth="1"/>
    <col min="12405" max="12405" width="10.7109375" style="67" customWidth="1"/>
    <col min="12406" max="12406" width="14.28515625" style="67" customWidth="1"/>
    <col min="12407" max="12407" width="16.85546875" style="67" customWidth="1"/>
    <col min="12408" max="12408" width="13.28515625" style="67" customWidth="1"/>
    <col min="12409" max="12409" width="10.85546875" style="67" customWidth="1"/>
    <col min="12410" max="12410" width="10.28515625" style="67" customWidth="1"/>
    <col min="12411" max="12411" width="10.140625" style="67" customWidth="1"/>
    <col min="12412" max="12412" width="13.85546875" style="67" customWidth="1"/>
    <col min="12413" max="12413" width="16.140625" style="67" customWidth="1"/>
    <col min="12414" max="12414" width="10.85546875" style="67" customWidth="1"/>
    <col min="12415" max="12415" width="10.7109375" style="67" customWidth="1"/>
    <col min="12416" max="12416" width="11.28515625" style="67" customWidth="1"/>
    <col min="12417" max="12417" width="11" style="67" customWidth="1"/>
    <col min="12418" max="12418" width="10.85546875" style="67" customWidth="1"/>
    <col min="12419" max="12419" width="11" style="67" customWidth="1"/>
    <col min="12420" max="12420" width="10.85546875" style="67" customWidth="1"/>
    <col min="12421" max="12421" width="11" style="67" customWidth="1"/>
    <col min="12422" max="12422" width="13.28515625" style="67" customWidth="1"/>
    <col min="12423" max="12423" width="9.28515625" style="67" customWidth="1"/>
    <col min="12424" max="12424" width="7.28515625" style="67" customWidth="1"/>
    <col min="12425" max="12425" width="13.7109375" style="67" customWidth="1"/>
    <col min="12426" max="12426" width="13.28515625" style="67" customWidth="1"/>
    <col min="12427" max="12427" width="8.140625" style="67" customWidth="1"/>
    <col min="12428" max="12428" width="13.140625" style="67" customWidth="1"/>
    <col min="12429" max="12429" width="11.7109375" style="67" customWidth="1"/>
    <col min="12430" max="12430" width="11.140625" style="67" customWidth="1"/>
    <col min="12431" max="12431" width="12" style="67" customWidth="1"/>
    <col min="12432" max="12432" width="11.28515625" style="67" customWidth="1"/>
    <col min="12433" max="12433" width="13" style="67" customWidth="1"/>
    <col min="12434" max="12434" width="12.28515625" style="67" customWidth="1"/>
    <col min="12435" max="12435" width="11.85546875" style="67" customWidth="1"/>
    <col min="12436" max="12436" width="11.28515625" style="67" customWidth="1"/>
    <col min="12437" max="12437" width="13.7109375" style="67" customWidth="1"/>
    <col min="12438" max="12438" width="15.28515625" style="67" customWidth="1"/>
    <col min="12439" max="12439" width="12.85546875" style="67" customWidth="1"/>
    <col min="12440" max="12440" width="11.7109375" style="67" customWidth="1"/>
    <col min="12441" max="12441" width="12" style="67" customWidth="1"/>
    <col min="12442" max="12442" width="7.28515625" style="67" customWidth="1"/>
    <col min="12443" max="12443" width="13.28515625" style="67" customWidth="1"/>
    <col min="12444" max="12444" width="9.28515625" style="67" customWidth="1"/>
    <col min="12445" max="12445" width="13.85546875" style="67" customWidth="1"/>
    <col min="12446" max="12448" width="8.28515625" style="67" customWidth="1"/>
    <col min="12449" max="12449" width="13" style="67" customWidth="1"/>
    <col min="12450" max="12450" width="11.85546875" style="67" customWidth="1"/>
    <col min="12451" max="12451" width="14" style="67" customWidth="1"/>
    <col min="12452" max="12452" width="15.28515625" style="67" customWidth="1"/>
    <col min="12453" max="12453" width="13.28515625" style="67" customWidth="1"/>
    <col min="12454" max="12454" width="11.28515625" style="67" customWidth="1"/>
    <col min="12455" max="12455" width="13" style="67" customWidth="1"/>
    <col min="12456" max="12456" width="15.7109375" style="67" customWidth="1"/>
    <col min="12457" max="12457" width="12.7109375" style="67" customWidth="1"/>
    <col min="12458" max="12458" width="12.28515625" style="67" customWidth="1"/>
    <col min="12459" max="12459" width="14.85546875" style="67" customWidth="1"/>
    <col min="12460" max="12460" width="11.85546875" style="67" customWidth="1"/>
    <col min="12461" max="12461" width="12" style="67" customWidth="1"/>
    <col min="12462" max="12462" width="9.7109375" style="67" customWidth="1"/>
    <col min="12463" max="12463" width="12.28515625" style="67" customWidth="1"/>
    <col min="12464" max="12464" width="8.28515625" style="67" customWidth="1"/>
    <col min="12465" max="12465" width="9.7109375" style="67" customWidth="1"/>
    <col min="12466" max="12466" width="10.28515625" style="67" customWidth="1"/>
    <col min="12467" max="12467" width="10.140625" style="67" customWidth="1"/>
    <col min="12468" max="12468" width="11.140625" style="67" customWidth="1"/>
    <col min="12469" max="12469" width="9.28515625" style="67" customWidth="1"/>
    <col min="12470" max="12470" width="50" style="67" customWidth="1"/>
    <col min="12471" max="12473" width="8.28515625" style="67" customWidth="1"/>
    <col min="12474" max="12474" width="8.7109375" style="67" customWidth="1"/>
    <col min="12475" max="12475" width="11.140625" style="67" customWidth="1"/>
    <col min="12476" max="12476" width="11.85546875" style="67" customWidth="1"/>
    <col min="12477" max="12477" width="14" style="67" customWidth="1"/>
    <col min="12478" max="12478" width="8" style="67" customWidth="1"/>
    <col min="12479" max="12479" width="9.28515625" style="67" customWidth="1"/>
    <col min="12480" max="12480" width="13.7109375" style="67" customWidth="1"/>
    <col min="12481" max="12481" width="14.140625" style="67" customWidth="1"/>
    <col min="12482" max="12482" width="12.28515625" style="67" customWidth="1"/>
    <col min="12483" max="12483" width="12.7109375" style="67" customWidth="1"/>
    <col min="12484" max="12586" width="8.85546875" style="67"/>
    <col min="12587" max="12587" width="2.28515625" style="67" customWidth="1"/>
    <col min="12588" max="12588" width="7.7109375" style="67" customWidth="1"/>
    <col min="12589" max="12589" width="8.28515625" style="67" customWidth="1"/>
    <col min="12590" max="12590" width="9.85546875" style="67" customWidth="1"/>
    <col min="12591" max="12591" width="8.85546875" style="67"/>
    <col min="12592" max="12592" width="11.7109375" style="67" customWidth="1"/>
    <col min="12593" max="12593" width="14.28515625" style="67" customWidth="1"/>
    <col min="12594" max="12594" width="8.28515625" style="67" customWidth="1"/>
    <col min="12595" max="12595" width="9.28515625" style="67" customWidth="1"/>
    <col min="12596" max="12596" width="8.85546875" style="67"/>
    <col min="12597" max="12597" width="9.85546875" style="67" customWidth="1"/>
    <col min="12598" max="12598" width="11" style="67" customWidth="1"/>
    <col min="12599" max="12599" width="11.85546875" style="67" customWidth="1"/>
    <col min="12600" max="12600" width="9.28515625" style="67" customWidth="1"/>
    <col min="12601" max="12601" width="8.140625" style="67" customWidth="1"/>
    <col min="12602" max="12603" width="8.28515625" style="67" customWidth="1"/>
    <col min="12604" max="12604" width="7.28515625" style="67" customWidth="1"/>
    <col min="12605" max="12606" width="8.28515625" style="67" customWidth="1"/>
    <col min="12607" max="12607" width="9.28515625" style="67" customWidth="1"/>
    <col min="12608" max="12608" width="16.85546875" style="67" customWidth="1"/>
    <col min="12609" max="12609" width="8.28515625" style="67" customWidth="1"/>
    <col min="12610" max="12610" width="9.28515625" style="67" customWidth="1"/>
    <col min="12611" max="12611" width="8.28515625" style="67" customWidth="1"/>
    <col min="12612" max="12612" width="12.140625" style="67" customWidth="1"/>
    <col min="12613" max="12613" width="11.7109375" style="67" customWidth="1"/>
    <col min="12614" max="12614" width="8.7109375" style="67" customWidth="1"/>
    <col min="12615" max="12615" width="9" style="67" customWidth="1"/>
    <col min="12616" max="12616" width="13.28515625" style="67" customWidth="1"/>
    <col min="12617" max="12617" width="13.140625" style="67" customWidth="1"/>
    <col min="12618" max="12618" width="11.28515625" style="67" customWidth="1"/>
    <col min="12619" max="12619" width="10" style="67" customWidth="1"/>
    <col min="12620" max="12620" width="14.28515625" style="67" customWidth="1"/>
    <col min="12621" max="12621" width="7.7109375" style="67" customWidth="1"/>
    <col min="12622" max="12623" width="9.7109375" style="67" customWidth="1"/>
    <col min="12624" max="12624" width="12.140625" style="67" customWidth="1"/>
    <col min="12625" max="12625" width="13" style="67" customWidth="1"/>
    <col min="12626" max="12626" width="14.85546875" style="67" customWidth="1"/>
    <col min="12627" max="12627" width="8.7109375" style="67" customWidth="1"/>
    <col min="12628" max="12628" width="7.7109375" style="67" customWidth="1"/>
    <col min="12629" max="12629" width="10.28515625" style="67" customWidth="1"/>
    <col min="12630" max="12630" width="13.140625" style="67" customWidth="1"/>
    <col min="12631" max="12631" width="11.7109375" style="67" customWidth="1"/>
    <col min="12632" max="12632" width="12.85546875" style="67" customWidth="1"/>
    <col min="12633" max="12633" width="9.7109375" style="67" customWidth="1"/>
    <col min="12634" max="12634" width="16.28515625" style="67" customWidth="1"/>
    <col min="12635" max="12635" width="13" style="67" customWidth="1"/>
    <col min="12636" max="12636" width="12.28515625" style="67" customWidth="1"/>
    <col min="12637" max="12637" width="14.28515625" style="67" customWidth="1"/>
    <col min="12638" max="12638" width="13" style="67" customWidth="1"/>
    <col min="12639" max="12639" width="16.85546875" style="67" customWidth="1"/>
    <col min="12640" max="12640" width="16.7109375" style="67" customWidth="1"/>
    <col min="12641" max="12641" width="14.7109375" style="67" customWidth="1"/>
    <col min="12642" max="12642" width="12.28515625" style="67" customWidth="1"/>
    <col min="12643" max="12643" width="13.28515625" style="67" customWidth="1"/>
    <col min="12644" max="12644" width="9.7109375" style="67" customWidth="1"/>
    <col min="12645" max="12645" width="9.85546875" style="67" customWidth="1"/>
    <col min="12646" max="12646" width="12.28515625" style="67" customWidth="1"/>
    <col min="12647" max="12647" width="9.7109375" style="67" customWidth="1"/>
    <col min="12648" max="12648" width="8.140625" style="67" customWidth="1"/>
    <col min="12649" max="12649" width="13.7109375" style="67" customWidth="1"/>
    <col min="12650" max="12650" width="14.7109375" style="67" customWidth="1"/>
    <col min="12651" max="12651" width="10.7109375" style="67" customWidth="1"/>
    <col min="12652" max="12652" width="11" style="67" customWidth="1"/>
    <col min="12653" max="12653" width="15.28515625" style="67" customWidth="1"/>
    <col min="12654" max="12654" width="10.140625" style="67" customWidth="1"/>
    <col min="12655" max="12655" width="8.28515625" style="67" customWidth="1"/>
    <col min="12656" max="12656" width="11.85546875" style="67" customWidth="1"/>
    <col min="12657" max="12657" width="12" style="67" customWidth="1"/>
    <col min="12658" max="12658" width="17.140625" style="67" customWidth="1"/>
    <col min="12659" max="12659" width="12.7109375" style="67" customWidth="1"/>
    <col min="12660" max="12660" width="14.85546875" style="67" customWidth="1"/>
    <col min="12661" max="12661" width="10.7109375" style="67" customWidth="1"/>
    <col min="12662" max="12662" width="14.28515625" style="67" customWidth="1"/>
    <col min="12663" max="12663" width="16.85546875" style="67" customWidth="1"/>
    <col min="12664" max="12664" width="13.28515625" style="67" customWidth="1"/>
    <col min="12665" max="12665" width="10.85546875" style="67" customWidth="1"/>
    <col min="12666" max="12666" width="10.28515625" style="67" customWidth="1"/>
    <col min="12667" max="12667" width="10.140625" style="67" customWidth="1"/>
    <col min="12668" max="12668" width="13.85546875" style="67" customWidth="1"/>
    <col min="12669" max="12669" width="16.140625" style="67" customWidth="1"/>
    <col min="12670" max="12670" width="10.85546875" style="67" customWidth="1"/>
    <col min="12671" max="12671" width="10.7109375" style="67" customWidth="1"/>
    <col min="12672" max="12672" width="11.28515625" style="67" customWidth="1"/>
    <col min="12673" max="12673" width="11" style="67" customWidth="1"/>
    <col min="12674" max="12674" width="10.85546875" style="67" customWidth="1"/>
    <col min="12675" max="12675" width="11" style="67" customWidth="1"/>
    <col min="12676" max="12676" width="10.85546875" style="67" customWidth="1"/>
    <col min="12677" max="12677" width="11" style="67" customWidth="1"/>
    <col min="12678" max="12678" width="13.28515625" style="67" customWidth="1"/>
    <col min="12679" max="12679" width="9.28515625" style="67" customWidth="1"/>
    <col min="12680" max="12680" width="7.28515625" style="67" customWidth="1"/>
    <col min="12681" max="12681" width="13.7109375" style="67" customWidth="1"/>
    <col min="12682" max="12682" width="13.28515625" style="67" customWidth="1"/>
    <col min="12683" max="12683" width="8.140625" style="67" customWidth="1"/>
    <col min="12684" max="12684" width="13.140625" style="67" customWidth="1"/>
    <col min="12685" max="12685" width="11.7109375" style="67" customWidth="1"/>
    <col min="12686" max="12686" width="11.140625" style="67" customWidth="1"/>
    <col min="12687" max="12687" width="12" style="67" customWidth="1"/>
    <col min="12688" max="12688" width="11.28515625" style="67" customWidth="1"/>
    <col min="12689" max="12689" width="13" style="67" customWidth="1"/>
    <col min="12690" max="12690" width="12.28515625" style="67" customWidth="1"/>
    <col min="12691" max="12691" width="11.85546875" style="67" customWidth="1"/>
    <col min="12692" max="12692" width="11.28515625" style="67" customWidth="1"/>
    <col min="12693" max="12693" width="13.7109375" style="67" customWidth="1"/>
    <col min="12694" max="12694" width="15.28515625" style="67" customWidth="1"/>
    <col min="12695" max="12695" width="12.85546875" style="67" customWidth="1"/>
    <col min="12696" max="12696" width="11.7109375" style="67" customWidth="1"/>
    <col min="12697" max="12697" width="12" style="67" customWidth="1"/>
    <col min="12698" max="12698" width="7.28515625" style="67" customWidth="1"/>
    <col min="12699" max="12699" width="13.28515625" style="67" customWidth="1"/>
    <col min="12700" max="12700" width="9.28515625" style="67" customWidth="1"/>
    <col min="12701" max="12701" width="13.85546875" style="67" customWidth="1"/>
    <col min="12702" max="12704" width="8.28515625" style="67" customWidth="1"/>
    <col min="12705" max="12705" width="13" style="67" customWidth="1"/>
    <col min="12706" max="12706" width="11.85546875" style="67" customWidth="1"/>
    <col min="12707" max="12707" width="14" style="67" customWidth="1"/>
    <col min="12708" max="12708" width="15.28515625" style="67" customWidth="1"/>
    <col min="12709" max="12709" width="13.28515625" style="67" customWidth="1"/>
    <col min="12710" max="12710" width="11.28515625" style="67" customWidth="1"/>
    <col min="12711" max="12711" width="13" style="67" customWidth="1"/>
    <col min="12712" max="12712" width="15.7109375" style="67" customWidth="1"/>
    <col min="12713" max="12713" width="12.7109375" style="67" customWidth="1"/>
    <col min="12714" max="12714" width="12.28515625" style="67" customWidth="1"/>
    <col min="12715" max="12715" width="14.85546875" style="67" customWidth="1"/>
    <col min="12716" max="12716" width="11.85546875" style="67" customWidth="1"/>
    <col min="12717" max="12717" width="12" style="67" customWidth="1"/>
    <col min="12718" max="12718" width="9.7109375" style="67" customWidth="1"/>
    <col min="12719" max="12719" width="12.28515625" style="67" customWidth="1"/>
    <col min="12720" max="12720" width="8.28515625" style="67" customWidth="1"/>
    <col min="12721" max="12721" width="9.7109375" style="67" customWidth="1"/>
    <col min="12722" max="12722" width="10.28515625" style="67" customWidth="1"/>
    <col min="12723" max="12723" width="10.140625" style="67" customWidth="1"/>
    <col min="12724" max="12724" width="11.140625" style="67" customWidth="1"/>
    <col min="12725" max="12725" width="9.28515625" style="67" customWidth="1"/>
    <col min="12726" max="12726" width="50" style="67" customWidth="1"/>
    <col min="12727" max="12729" width="8.28515625" style="67" customWidth="1"/>
    <col min="12730" max="12730" width="8.7109375" style="67" customWidth="1"/>
    <col min="12731" max="12731" width="11.140625" style="67" customWidth="1"/>
    <col min="12732" max="12732" width="11.85546875" style="67" customWidth="1"/>
    <col min="12733" max="12733" width="14" style="67" customWidth="1"/>
    <col min="12734" max="12734" width="8" style="67" customWidth="1"/>
    <col min="12735" max="12735" width="9.28515625" style="67" customWidth="1"/>
    <col min="12736" max="12736" width="13.7109375" style="67" customWidth="1"/>
    <col min="12737" max="12737" width="14.140625" style="67" customWidth="1"/>
    <col min="12738" max="12738" width="12.28515625" style="67" customWidth="1"/>
    <col min="12739" max="12739" width="12.7109375" style="67" customWidth="1"/>
    <col min="12740" max="12842" width="8.85546875" style="67"/>
    <col min="12843" max="12843" width="2.28515625" style="67" customWidth="1"/>
    <col min="12844" max="12844" width="7.7109375" style="67" customWidth="1"/>
    <col min="12845" max="12845" width="8.28515625" style="67" customWidth="1"/>
    <col min="12846" max="12846" width="9.85546875" style="67" customWidth="1"/>
    <col min="12847" max="12847" width="8.85546875" style="67"/>
    <col min="12848" max="12848" width="11.7109375" style="67" customWidth="1"/>
    <col min="12849" max="12849" width="14.28515625" style="67" customWidth="1"/>
    <col min="12850" max="12850" width="8.28515625" style="67" customWidth="1"/>
    <col min="12851" max="12851" width="9.28515625" style="67" customWidth="1"/>
    <col min="12852" max="12852" width="8.85546875" style="67"/>
    <col min="12853" max="12853" width="9.85546875" style="67" customWidth="1"/>
    <col min="12854" max="12854" width="11" style="67" customWidth="1"/>
    <col min="12855" max="12855" width="11.85546875" style="67" customWidth="1"/>
    <col min="12856" max="12856" width="9.28515625" style="67" customWidth="1"/>
    <col min="12857" max="12857" width="8.140625" style="67" customWidth="1"/>
    <col min="12858" max="12859" width="8.28515625" style="67" customWidth="1"/>
    <col min="12860" max="12860" width="7.28515625" style="67" customWidth="1"/>
    <col min="12861" max="12862" width="8.28515625" style="67" customWidth="1"/>
    <col min="12863" max="12863" width="9.28515625" style="67" customWidth="1"/>
    <col min="12864" max="12864" width="16.85546875" style="67" customWidth="1"/>
    <col min="12865" max="12865" width="8.28515625" style="67" customWidth="1"/>
    <col min="12866" max="12866" width="9.28515625" style="67" customWidth="1"/>
    <col min="12867" max="12867" width="8.28515625" style="67" customWidth="1"/>
    <col min="12868" max="12868" width="12.140625" style="67" customWidth="1"/>
    <col min="12869" max="12869" width="11.7109375" style="67" customWidth="1"/>
    <col min="12870" max="12870" width="8.7109375" style="67" customWidth="1"/>
    <col min="12871" max="12871" width="9" style="67" customWidth="1"/>
    <col min="12872" max="12872" width="13.28515625" style="67" customWidth="1"/>
    <col min="12873" max="12873" width="13.140625" style="67" customWidth="1"/>
    <col min="12874" max="12874" width="11.28515625" style="67" customWidth="1"/>
    <col min="12875" max="12875" width="10" style="67" customWidth="1"/>
    <col min="12876" max="12876" width="14.28515625" style="67" customWidth="1"/>
    <col min="12877" max="12877" width="7.7109375" style="67" customWidth="1"/>
    <col min="12878" max="12879" width="9.7109375" style="67" customWidth="1"/>
    <col min="12880" max="12880" width="12.140625" style="67" customWidth="1"/>
    <col min="12881" max="12881" width="13" style="67" customWidth="1"/>
    <col min="12882" max="12882" width="14.85546875" style="67" customWidth="1"/>
    <col min="12883" max="12883" width="8.7109375" style="67" customWidth="1"/>
    <col min="12884" max="12884" width="7.7109375" style="67" customWidth="1"/>
    <col min="12885" max="12885" width="10.28515625" style="67" customWidth="1"/>
    <col min="12886" max="12886" width="13.140625" style="67" customWidth="1"/>
    <col min="12887" max="12887" width="11.7109375" style="67" customWidth="1"/>
    <col min="12888" max="12888" width="12.85546875" style="67" customWidth="1"/>
    <col min="12889" max="12889" width="9.7109375" style="67" customWidth="1"/>
    <col min="12890" max="12890" width="16.28515625" style="67" customWidth="1"/>
    <col min="12891" max="12891" width="13" style="67" customWidth="1"/>
    <col min="12892" max="12892" width="12.28515625" style="67" customWidth="1"/>
    <col min="12893" max="12893" width="14.28515625" style="67" customWidth="1"/>
    <col min="12894" max="12894" width="13" style="67" customWidth="1"/>
    <col min="12895" max="12895" width="16.85546875" style="67" customWidth="1"/>
    <col min="12896" max="12896" width="16.7109375" style="67" customWidth="1"/>
    <col min="12897" max="12897" width="14.7109375" style="67" customWidth="1"/>
    <col min="12898" max="12898" width="12.28515625" style="67" customWidth="1"/>
    <col min="12899" max="12899" width="13.28515625" style="67" customWidth="1"/>
    <col min="12900" max="12900" width="9.7109375" style="67" customWidth="1"/>
    <col min="12901" max="12901" width="9.85546875" style="67" customWidth="1"/>
    <col min="12902" max="12902" width="12.28515625" style="67" customWidth="1"/>
    <col min="12903" max="12903" width="9.7109375" style="67" customWidth="1"/>
    <col min="12904" max="12904" width="8.140625" style="67" customWidth="1"/>
    <col min="12905" max="12905" width="13.7109375" style="67" customWidth="1"/>
    <col min="12906" max="12906" width="14.7109375" style="67" customWidth="1"/>
    <col min="12907" max="12907" width="10.7109375" style="67" customWidth="1"/>
    <col min="12908" max="12908" width="11" style="67" customWidth="1"/>
    <col min="12909" max="12909" width="15.28515625" style="67" customWidth="1"/>
    <col min="12910" max="12910" width="10.140625" style="67" customWidth="1"/>
    <col min="12911" max="12911" width="8.28515625" style="67" customWidth="1"/>
    <col min="12912" max="12912" width="11.85546875" style="67" customWidth="1"/>
    <col min="12913" max="12913" width="12" style="67" customWidth="1"/>
    <col min="12914" max="12914" width="17.140625" style="67" customWidth="1"/>
    <col min="12915" max="12915" width="12.7109375" style="67" customWidth="1"/>
    <col min="12916" max="12916" width="14.85546875" style="67" customWidth="1"/>
    <col min="12917" max="12917" width="10.7109375" style="67" customWidth="1"/>
    <col min="12918" max="12918" width="14.28515625" style="67" customWidth="1"/>
    <col min="12919" max="12919" width="16.85546875" style="67" customWidth="1"/>
    <col min="12920" max="12920" width="13.28515625" style="67" customWidth="1"/>
    <col min="12921" max="12921" width="10.85546875" style="67" customWidth="1"/>
    <col min="12922" max="12922" width="10.28515625" style="67" customWidth="1"/>
    <col min="12923" max="12923" width="10.140625" style="67" customWidth="1"/>
    <col min="12924" max="12924" width="13.85546875" style="67" customWidth="1"/>
    <col min="12925" max="12925" width="16.140625" style="67" customWidth="1"/>
    <col min="12926" max="12926" width="10.85546875" style="67" customWidth="1"/>
    <col min="12927" max="12927" width="10.7109375" style="67" customWidth="1"/>
    <col min="12928" max="12928" width="11.28515625" style="67" customWidth="1"/>
    <col min="12929" max="12929" width="11" style="67" customWidth="1"/>
    <col min="12930" max="12930" width="10.85546875" style="67" customWidth="1"/>
    <col min="12931" max="12931" width="11" style="67" customWidth="1"/>
    <col min="12932" max="12932" width="10.85546875" style="67" customWidth="1"/>
    <col min="12933" max="12933" width="11" style="67" customWidth="1"/>
    <col min="12934" max="12934" width="13.28515625" style="67" customWidth="1"/>
    <col min="12935" max="12935" width="9.28515625" style="67" customWidth="1"/>
    <col min="12936" max="12936" width="7.28515625" style="67" customWidth="1"/>
    <col min="12937" max="12937" width="13.7109375" style="67" customWidth="1"/>
    <col min="12938" max="12938" width="13.28515625" style="67" customWidth="1"/>
    <col min="12939" max="12939" width="8.140625" style="67" customWidth="1"/>
    <col min="12940" max="12940" width="13.140625" style="67" customWidth="1"/>
    <col min="12941" max="12941" width="11.7109375" style="67" customWidth="1"/>
    <col min="12942" max="12942" width="11.140625" style="67" customWidth="1"/>
    <col min="12943" max="12943" width="12" style="67" customWidth="1"/>
    <col min="12944" max="12944" width="11.28515625" style="67" customWidth="1"/>
    <col min="12945" max="12945" width="13" style="67" customWidth="1"/>
    <col min="12946" max="12946" width="12.28515625" style="67" customWidth="1"/>
    <col min="12947" max="12947" width="11.85546875" style="67" customWidth="1"/>
    <col min="12948" max="12948" width="11.28515625" style="67" customWidth="1"/>
    <col min="12949" max="12949" width="13.7109375" style="67" customWidth="1"/>
    <col min="12950" max="12950" width="15.28515625" style="67" customWidth="1"/>
    <col min="12951" max="12951" width="12.85546875" style="67" customWidth="1"/>
    <col min="12952" max="12952" width="11.7109375" style="67" customWidth="1"/>
    <col min="12953" max="12953" width="12" style="67" customWidth="1"/>
    <col min="12954" max="12954" width="7.28515625" style="67" customWidth="1"/>
    <col min="12955" max="12955" width="13.28515625" style="67" customWidth="1"/>
    <col min="12956" max="12956" width="9.28515625" style="67" customWidth="1"/>
    <col min="12957" max="12957" width="13.85546875" style="67" customWidth="1"/>
    <col min="12958" max="12960" width="8.28515625" style="67" customWidth="1"/>
    <col min="12961" max="12961" width="13" style="67" customWidth="1"/>
    <col min="12962" max="12962" width="11.85546875" style="67" customWidth="1"/>
    <col min="12963" max="12963" width="14" style="67" customWidth="1"/>
    <col min="12964" max="12964" width="15.28515625" style="67" customWidth="1"/>
    <col min="12965" max="12965" width="13.28515625" style="67" customWidth="1"/>
    <col min="12966" max="12966" width="11.28515625" style="67" customWidth="1"/>
    <col min="12967" max="12967" width="13" style="67" customWidth="1"/>
    <col min="12968" max="12968" width="15.7109375" style="67" customWidth="1"/>
    <col min="12969" max="12969" width="12.7109375" style="67" customWidth="1"/>
    <col min="12970" max="12970" width="12.28515625" style="67" customWidth="1"/>
    <col min="12971" max="12971" width="14.85546875" style="67" customWidth="1"/>
    <col min="12972" max="12972" width="11.85546875" style="67" customWidth="1"/>
    <col min="12973" max="12973" width="12" style="67" customWidth="1"/>
    <col min="12974" max="12974" width="9.7109375" style="67" customWidth="1"/>
    <col min="12975" max="12975" width="12.28515625" style="67" customWidth="1"/>
    <col min="12976" max="12976" width="8.28515625" style="67" customWidth="1"/>
    <col min="12977" max="12977" width="9.7109375" style="67" customWidth="1"/>
    <col min="12978" max="12978" width="10.28515625" style="67" customWidth="1"/>
    <col min="12979" max="12979" width="10.140625" style="67" customWidth="1"/>
    <col min="12980" max="12980" width="11.140625" style="67" customWidth="1"/>
    <col min="12981" max="12981" width="9.28515625" style="67" customWidth="1"/>
    <col min="12982" max="12982" width="50" style="67" customWidth="1"/>
    <col min="12983" max="12985" width="8.28515625" style="67" customWidth="1"/>
    <col min="12986" max="12986" width="8.7109375" style="67" customWidth="1"/>
    <col min="12987" max="12987" width="11.140625" style="67" customWidth="1"/>
    <col min="12988" max="12988" width="11.85546875" style="67" customWidth="1"/>
    <col min="12989" max="12989" width="14" style="67" customWidth="1"/>
    <col min="12990" max="12990" width="8" style="67" customWidth="1"/>
    <col min="12991" max="12991" width="9.28515625" style="67" customWidth="1"/>
    <col min="12992" max="12992" width="13.7109375" style="67" customWidth="1"/>
    <col min="12993" max="12993" width="14.140625" style="67" customWidth="1"/>
    <col min="12994" max="12994" width="12.28515625" style="67" customWidth="1"/>
    <col min="12995" max="12995" width="12.7109375" style="67" customWidth="1"/>
    <col min="12996" max="13098" width="8.85546875" style="67"/>
    <col min="13099" max="13099" width="2.28515625" style="67" customWidth="1"/>
    <col min="13100" max="13100" width="7.7109375" style="67" customWidth="1"/>
    <col min="13101" max="13101" width="8.28515625" style="67" customWidth="1"/>
    <col min="13102" max="13102" width="9.85546875" style="67" customWidth="1"/>
    <col min="13103" max="13103" width="8.85546875" style="67"/>
    <col min="13104" max="13104" width="11.7109375" style="67" customWidth="1"/>
    <col min="13105" max="13105" width="14.28515625" style="67" customWidth="1"/>
    <col min="13106" max="13106" width="8.28515625" style="67" customWidth="1"/>
    <col min="13107" max="13107" width="9.28515625" style="67" customWidth="1"/>
    <col min="13108" max="13108" width="8.85546875" style="67"/>
    <col min="13109" max="13109" width="9.85546875" style="67" customWidth="1"/>
    <col min="13110" max="13110" width="11" style="67" customWidth="1"/>
    <col min="13111" max="13111" width="11.85546875" style="67" customWidth="1"/>
    <col min="13112" max="13112" width="9.28515625" style="67" customWidth="1"/>
    <col min="13113" max="13113" width="8.140625" style="67" customWidth="1"/>
    <col min="13114" max="13115" width="8.28515625" style="67" customWidth="1"/>
    <col min="13116" max="13116" width="7.28515625" style="67" customWidth="1"/>
    <col min="13117" max="13118" width="8.28515625" style="67" customWidth="1"/>
    <col min="13119" max="13119" width="9.28515625" style="67" customWidth="1"/>
    <col min="13120" max="13120" width="16.85546875" style="67" customWidth="1"/>
    <col min="13121" max="13121" width="8.28515625" style="67" customWidth="1"/>
    <col min="13122" max="13122" width="9.28515625" style="67" customWidth="1"/>
    <col min="13123" max="13123" width="8.28515625" style="67" customWidth="1"/>
    <col min="13124" max="13124" width="12.140625" style="67" customWidth="1"/>
    <col min="13125" max="13125" width="11.7109375" style="67" customWidth="1"/>
    <col min="13126" max="13126" width="8.7109375" style="67" customWidth="1"/>
    <col min="13127" max="13127" width="9" style="67" customWidth="1"/>
    <col min="13128" max="13128" width="13.28515625" style="67" customWidth="1"/>
    <col min="13129" max="13129" width="13.140625" style="67" customWidth="1"/>
    <col min="13130" max="13130" width="11.28515625" style="67" customWidth="1"/>
    <col min="13131" max="13131" width="10" style="67" customWidth="1"/>
    <col min="13132" max="13132" width="14.28515625" style="67" customWidth="1"/>
    <col min="13133" max="13133" width="7.7109375" style="67" customWidth="1"/>
    <col min="13134" max="13135" width="9.7109375" style="67" customWidth="1"/>
    <col min="13136" max="13136" width="12.140625" style="67" customWidth="1"/>
    <col min="13137" max="13137" width="13" style="67" customWidth="1"/>
    <col min="13138" max="13138" width="14.85546875" style="67" customWidth="1"/>
    <col min="13139" max="13139" width="8.7109375" style="67" customWidth="1"/>
    <col min="13140" max="13140" width="7.7109375" style="67" customWidth="1"/>
    <col min="13141" max="13141" width="10.28515625" style="67" customWidth="1"/>
    <col min="13142" max="13142" width="13.140625" style="67" customWidth="1"/>
    <col min="13143" max="13143" width="11.7109375" style="67" customWidth="1"/>
    <col min="13144" max="13144" width="12.85546875" style="67" customWidth="1"/>
    <col min="13145" max="13145" width="9.7109375" style="67" customWidth="1"/>
    <col min="13146" max="13146" width="16.28515625" style="67" customWidth="1"/>
    <col min="13147" max="13147" width="13" style="67" customWidth="1"/>
    <col min="13148" max="13148" width="12.28515625" style="67" customWidth="1"/>
    <col min="13149" max="13149" width="14.28515625" style="67" customWidth="1"/>
    <col min="13150" max="13150" width="13" style="67" customWidth="1"/>
    <col min="13151" max="13151" width="16.85546875" style="67" customWidth="1"/>
    <col min="13152" max="13152" width="16.7109375" style="67" customWidth="1"/>
    <col min="13153" max="13153" width="14.7109375" style="67" customWidth="1"/>
    <col min="13154" max="13154" width="12.28515625" style="67" customWidth="1"/>
    <col min="13155" max="13155" width="13.28515625" style="67" customWidth="1"/>
    <col min="13156" max="13156" width="9.7109375" style="67" customWidth="1"/>
    <col min="13157" max="13157" width="9.85546875" style="67" customWidth="1"/>
    <col min="13158" max="13158" width="12.28515625" style="67" customWidth="1"/>
    <col min="13159" max="13159" width="9.7109375" style="67" customWidth="1"/>
    <col min="13160" max="13160" width="8.140625" style="67" customWidth="1"/>
    <col min="13161" max="13161" width="13.7109375" style="67" customWidth="1"/>
    <col min="13162" max="13162" width="14.7109375" style="67" customWidth="1"/>
    <col min="13163" max="13163" width="10.7109375" style="67" customWidth="1"/>
    <col min="13164" max="13164" width="11" style="67" customWidth="1"/>
    <col min="13165" max="13165" width="15.28515625" style="67" customWidth="1"/>
    <col min="13166" max="13166" width="10.140625" style="67" customWidth="1"/>
    <col min="13167" max="13167" width="8.28515625" style="67" customWidth="1"/>
    <col min="13168" max="13168" width="11.85546875" style="67" customWidth="1"/>
    <col min="13169" max="13169" width="12" style="67" customWidth="1"/>
    <col min="13170" max="13170" width="17.140625" style="67" customWidth="1"/>
    <col min="13171" max="13171" width="12.7109375" style="67" customWidth="1"/>
    <col min="13172" max="13172" width="14.85546875" style="67" customWidth="1"/>
    <col min="13173" max="13173" width="10.7109375" style="67" customWidth="1"/>
    <col min="13174" max="13174" width="14.28515625" style="67" customWidth="1"/>
    <col min="13175" max="13175" width="16.85546875" style="67" customWidth="1"/>
    <col min="13176" max="13176" width="13.28515625" style="67" customWidth="1"/>
    <col min="13177" max="13177" width="10.85546875" style="67" customWidth="1"/>
    <col min="13178" max="13178" width="10.28515625" style="67" customWidth="1"/>
    <col min="13179" max="13179" width="10.140625" style="67" customWidth="1"/>
    <col min="13180" max="13180" width="13.85546875" style="67" customWidth="1"/>
    <col min="13181" max="13181" width="16.140625" style="67" customWidth="1"/>
    <col min="13182" max="13182" width="10.85546875" style="67" customWidth="1"/>
    <col min="13183" max="13183" width="10.7109375" style="67" customWidth="1"/>
    <col min="13184" max="13184" width="11.28515625" style="67" customWidth="1"/>
    <col min="13185" max="13185" width="11" style="67" customWidth="1"/>
    <col min="13186" max="13186" width="10.85546875" style="67" customWidth="1"/>
    <col min="13187" max="13187" width="11" style="67" customWidth="1"/>
    <col min="13188" max="13188" width="10.85546875" style="67" customWidth="1"/>
    <col min="13189" max="13189" width="11" style="67" customWidth="1"/>
    <col min="13190" max="13190" width="13.28515625" style="67" customWidth="1"/>
    <col min="13191" max="13191" width="9.28515625" style="67" customWidth="1"/>
    <col min="13192" max="13192" width="7.28515625" style="67" customWidth="1"/>
    <col min="13193" max="13193" width="13.7109375" style="67" customWidth="1"/>
    <col min="13194" max="13194" width="13.28515625" style="67" customWidth="1"/>
    <col min="13195" max="13195" width="8.140625" style="67" customWidth="1"/>
    <col min="13196" max="13196" width="13.140625" style="67" customWidth="1"/>
    <col min="13197" max="13197" width="11.7109375" style="67" customWidth="1"/>
    <col min="13198" max="13198" width="11.140625" style="67" customWidth="1"/>
    <col min="13199" max="13199" width="12" style="67" customWidth="1"/>
    <col min="13200" max="13200" width="11.28515625" style="67" customWidth="1"/>
    <col min="13201" max="13201" width="13" style="67" customWidth="1"/>
    <col min="13202" max="13202" width="12.28515625" style="67" customWidth="1"/>
    <col min="13203" max="13203" width="11.85546875" style="67" customWidth="1"/>
    <col min="13204" max="13204" width="11.28515625" style="67" customWidth="1"/>
    <col min="13205" max="13205" width="13.7109375" style="67" customWidth="1"/>
    <col min="13206" max="13206" width="15.28515625" style="67" customWidth="1"/>
    <col min="13207" max="13207" width="12.85546875" style="67" customWidth="1"/>
    <col min="13208" max="13208" width="11.7109375" style="67" customWidth="1"/>
    <col min="13209" max="13209" width="12" style="67" customWidth="1"/>
    <col min="13210" max="13210" width="7.28515625" style="67" customWidth="1"/>
    <col min="13211" max="13211" width="13.28515625" style="67" customWidth="1"/>
    <col min="13212" max="13212" width="9.28515625" style="67" customWidth="1"/>
    <col min="13213" max="13213" width="13.85546875" style="67" customWidth="1"/>
    <col min="13214" max="13216" width="8.28515625" style="67" customWidth="1"/>
    <col min="13217" max="13217" width="13" style="67" customWidth="1"/>
    <col min="13218" max="13218" width="11.85546875" style="67" customWidth="1"/>
    <col min="13219" max="13219" width="14" style="67" customWidth="1"/>
    <col min="13220" max="13220" width="15.28515625" style="67" customWidth="1"/>
    <col min="13221" max="13221" width="13.28515625" style="67" customWidth="1"/>
    <col min="13222" max="13222" width="11.28515625" style="67" customWidth="1"/>
    <col min="13223" max="13223" width="13" style="67" customWidth="1"/>
    <col min="13224" max="13224" width="15.7109375" style="67" customWidth="1"/>
    <col min="13225" max="13225" width="12.7109375" style="67" customWidth="1"/>
    <col min="13226" max="13226" width="12.28515625" style="67" customWidth="1"/>
    <col min="13227" max="13227" width="14.85546875" style="67" customWidth="1"/>
    <col min="13228" max="13228" width="11.85546875" style="67" customWidth="1"/>
    <col min="13229" max="13229" width="12" style="67" customWidth="1"/>
    <col min="13230" max="13230" width="9.7109375" style="67" customWidth="1"/>
    <col min="13231" max="13231" width="12.28515625" style="67" customWidth="1"/>
    <col min="13232" max="13232" width="8.28515625" style="67" customWidth="1"/>
    <col min="13233" max="13233" width="9.7109375" style="67" customWidth="1"/>
    <col min="13234" max="13234" width="10.28515625" style="67" customWidth="1"/>
    <col min="13235" max="13235" width="10.140625" style="67" customWidth="1"/>
    <col min="13236" max="13236" width="11.140625" style="67" customWidth="1"/>
    <col min="13237" max="13237" width="9.28515625" style="67" customWidth="1"/>
    <col min="13238" max="13238" width="50" style="67" customWidth="1"/>
    <col min="13239" max="13241" width="8.28515625" style="67" customWidth="1"/>
    <col min="13242" max="13242" width="8.7109375" style="67" customWidth="1"/>
    <col min="13243" max="13243" width="11.140625" style="67" customWidth="1"/>
    <col min="13244" max="13244" width="11.85546875" style="67" customWidth="1"/>
    <col min="13245" max="13245" width="14" style="67" customWidth="1"/>
    <col min="13246" max="13246" width="8" style="67" customWidth="1"/>
    <col min="13247" max="13247" width="9.28515625" style="67" customWidth="1"/>
    <col min="13248" max="13248" width="13.7109375" style="67" customWidth="1"/>
    <col min="13249" max="13249" width="14.140625" style="67" customWidth="1"/>
    <col min="13250" max="13250" width="12.28515625" style="67" customWidth="1"/>
    <col min="13251" max="13251" width="12.7109375" style="67" customWidth="1"/>
    <col min="13252" max="13354" width="8.85546875" style="67"/>
    <col min="13355" max="13355" width="2.28515625" style="67" customWidth="1"/>
    <col min="13356" max="13356" width="7.7109375" style="67" customWidth="1"/>
    <col min="13357" max="13357" width="8.28515625" style="67" customWidth="1"/>
    <col min="13358" max="13358" width="9.85546875" style="67" customWidth="1"/>
    <col min="13359" max="13359" width="8.85546875" style="67"/>
    <col min="13360" max="13360" width="11.7109375" style="67" customWidth="1"/>
    <col min="13361" max="13361" width="14.28515625" style="67" customWidth="1"/>
    <col min="13362" max="13362" width="8.28515625" style="67" customWidth="1"/>
    <col min="13363" max="13363" width="9.28515625" style="67" customWidth="1"/>
    <col min="13364" max="13364" width="8.85546875" style="67"/>
    <col min="13365" max="13365" width="9.85546875" style="67" customWidth="1"/>
    <col min="13366" max="13366" width="11" style="67" customWidth="1"/>
    <col min="13367" max="13367" width="11.85546875" style="67" customWidth="1"/>
    <col min="13368" max="13368" width="9.28515625" style="67" customWidth="1"/>
    <col min="13369" max="13369" width="8.140625" style="67" customWidth="1"/>
    <col min="13370" max="13371" width="8.28515625" style="67" customWidth="1"/>
    <col min="13372" max="13372" width="7.28515625" style="67" customWidth="1"/>
    <col min="13373" max="13374" width="8.28515625" style="67" customWidth="1"/>
    <col min="13375" max="13375" width="9.28515625" style="67" customWidth="1"/>
    <col min="13376" max="13376" width="16.85546875" style="67" customWidth="1"/>
    <col min="13377" max="13377" width="8.28515625" style="67" customWidth="1"/>
    <col min="13378" max="13378" width="9.28515625" style="67" customWidth="1"/>
    <col min="13379" max="13379" width="8.28515625" style="67" customWidth="1"/>
    <col min="13380" max="13380" width="12.140625" style="67" customWidth="1"/>
    <col min="13381" max="13381" width="11.7109375" style="67" customWidth="1"/>
    <col min="13382" max="13382" width="8.7109375" style="67" customWidth="1"/>
    <col min="13383" max="13383" width="9" style="67" customWidth="1"/>
    <col min="13384" max="13384" width="13.28515625" style="67" customWidth="1"/>
    <col min="13385" max="13385" width="13.140625" style="67" customWidth="1"/>
    <col min="13386" max="13386" width="11.28515625" style="67" customWidth="1"/>
    <col min="13387" max="13387" width="10" style="67" customWidth="1"/>
    <col min="13388" max="13388" width="14.28515625" style="67" customWidth="1"/>
    <col min="13389" max="13389" width="7.7109375" style="67" customWidth="1"/>
    <col min="13390" max="13391" width="9.7109375" style="67" customWidth="1"/>
    <col min="13392" max="13392" width="12.140625" style="67" customWidth="1"/>
    <col min="13393" max="13393" width="13" style="67" customWidth="1"/>
    <col min="13394" max="13394" width="14.85546875" style="67" customWidth="1"/>
    <col min="13395" max="13395" width="8.7109375" style="67" customWidth="1"/>
    <col min="13396" max="13396" width="7.7109375" style="67" customWidth="1"/>
    <col min="13397" max="13397" width="10.28515625" style="67" customWidth="1"/>
    <col min="13398" max="13398" width="13.140625" style="67" customWidth="1"/>
    <col min="13399" max="13399" width="11.7109375" style="67" customWidth="1"/>
    <col min="13400" max="13400" width="12.85546875" style="67" customWidth="1"/>
    <col min="13401" max="13401" width="9.7109375" style="67" customWidth="1"/>
    <col min="13402" max="13402" width="16.28515625" style="67" customWidth="1"/>
    <col min="13403" max="13403" width="13" style="67" customWidth="1"/>
    <col min="13404" max="13404" width="12.28515625" style="67" customWidth="1"/>
    <col min="13405" max="13405" width="14.28515625" style="67" customWidth="1"/>
    <col min="13406" max="13406" width="13" style="67" customWidth="1"/>
    <col min="13407" max="13407" width="16.85546875" style="67" customWidth="1"/>
    <col min="13408" max="13408" width="16.7109375" style="67" customWidth="1"/>
    <col min="13409" max="13409" width="14.7109375" style="67" customWidth="1"/>
    <col min="13410" max="13410" width="12.28515625" style="67" customWidth="1"/>
    <col min="13411" max="13411" width="13.28515625" style="67" customWidth="1"/>
    <col min="13412" max="13412" width="9.7109375" style="67" customWidth="1"/>
    <col min="13413" max="13413" width="9.85546875" style="67" customWidth="1"/>
    <col min="13414" max="13414" width="12.28515625" style="67" customWidth="1"/>
    <col min="13415" max="13415" width="9.7109375" style="67" customWidth="1"/>
    <col min="13416" max="13416" width="8.140625" style="67" customWidth="1"/>
    <col min="13417" max="13417" width="13.7109375" style="67" customWidth="1"/>
    <col min="13418" max="13418" width="14.7109375" style="67" customWidth="1"/>
    <col min="13419" max="13419" width="10.7109375" style="67" customWidth="1"/>
    <col min="13420" max="13420" width="11" style="67" customWidth="1"/>
    <col min="13421" max="13421" width="15.28515625" style="67" customWidth="1"/>
    <col min="13422" max="13422" width="10.140625" style="67" customWidth="1"/>
    <col min="13423" max="13423" width="8.28515625" style="67" customWidth="1"/>
    <col min="13424" max="13424" width="11.85546875" style="67" customWidth="1"/>
    <col min="13425" max="13425" width="12" style="67" customWidth="1"/>
    <col min="13426" max="13426" width="17.140625" style="67" customWidth="1"/>
    <col min="13427" max="13427" width="12.7109375" style="67" customWidth="1"/>
    <col min="13428" max="13428" width="14.85546875" style="67" customWidth="1"/>
    <col min="13429" max="13429" width="10.7109375" style="67" customWidth="1"/>
    <col min="13430" max="13430" width="14.28515625" style="67" customWidth="1"/>
    <col min="13431" max="13431" width="16.85546875" style="67" customWidth="1"/>
    <col min="13432" max="13432" width="13.28515625" style="67" customWidth="1"/>
    <col min="13433" max="13433" width="10.85546875" style="67" customWidth="1"/>
    <col min="13434" max="13434" width="10.28515625" style="67" customWidth="1"/>
    <col min="13435" max="13435" width="10.140625" style="67" customWidth="1"/>
    <col min="13436" max="13436" width="13.85546875" style="67" customWidth="1"/>
    <col min="13437" max="13437" width="16.140625" style="67" customWidth="1"/>
    <col min="13438" max="13438" width="10.85546875" style="67" customWidth="1"/>
    <col min="13439" max="13439" width="10.7109375" style="67" customWidth="1"/>
    <col min="13440" max="13440" width="11.28515625" style="67" customWidth="1"/>
    <col min="13441" max="13441" width="11" style="67" customWidth="1"/>
    <col min="13442" max="13442" width="10.85546875" style="67" customWidth="1"/>
    <col min="13443" max="13443" width="11" style="67" customWidth="1"/>
    <col min="13444" max="13444" width="10.85546875" style="67" customWidth="1"/>
    <col min="13445" max="13445" width="11" style="67" customWidth="1"/>
    <col min="13446" max="13446" width="13.28515625" style="67" customWidth="1"/>
    <col min="13447" max="13447" width="9.28515625" style="67" customWidth="1"/>
    <col min="13448" max="13448" width="7.28515625" style="67" customWidth="1"/>
    <col min="13449" max="13449" width="13.7109375" style="67" customWidth="1"/>
    <col min="13450" max="13450" width="13.28515625" style="67" customWidth="1"/>
    <col min="13451" max="13451" width="8.140625" style="67" customWidth="1"/>
    <col min="13452" max="13452" width="13.140625" style="67" customWidth="1"/>
    <col min="13453" max="13453" width="11.7109375" style="67" customWidth="1"/>
    <col min="13454" max="13454" width="11.140625" style="67" customWidth="1"/>
    <col min="13455" max="13455" width="12" style="67" customWidth="1"/>
    <col min="13456" max="13456" width="11.28515625" style="67" customWidth="1"/>
    <col min="13457" max="13457" width="13" style="67" customWidth="1"/>
    <col min="13458" max="13458" width="12.28515625" style="67" customWidth="1"/>
    <col min="13459" max="13459" width="11.85546875" style="67" customWidth="1"/>
    <col min="13460" max="13460" width="11.28515625" style="67" customWidth="1"/>
    <col min="13461" max="13461" width="13.7109375" style="67" customWidth="1"/>
    <col min="13462" max="13462" width="15.28515625" style="67" customWidth="1"/>
    <col min="13463" max="13463" width="12.85546875" style="67" customWidth="1"/>
    <col min="13464" max="13464" width="11.7109375" style="67" customWidth="1"/>
    <col min="13465" max="13465" width="12" style="67" customWidth="1"/>
    <col min="13466" max="13466" width="7.28515625" style="67" customWidth="1"/>
    <col min="13467" max="13467" width="13.28515625" style="67" customWidth="1"/>
    <col min="13468" max="13468" width="9.28515625" style="67" customWidth="1"/>
    <col min="13469" max="13469" width="13.85546875" style="67" customWidth="1"/>
    <col min="13470" max="13472" width="8.28515625" style="67" customWidth="1"/>
    <col min="13473" max="13473" width="13" style="67" customWidth="1"/>
    <col min="13474" max="13474" width="11.85546875" style="67" customWidth="1"/>
    <col min="13475" max="13475" width="14" style="67" customWidth="1"/>
    <col min="13476" max="13476" width="15.28515625" style="67" customWidth="1"/>
    <col min="13477" max="13477" width="13.28515625" style="67" customWidth="1"/>
    <col min="13478" max="13478" width="11.28515625" style="67" customWidth="1"/>
    <col min="13479" max="13479" width="13" style="67" customWidth="1"/>
    <col min="13480" max="13480" width="15.7109375" style="67" customWidth="1"/>
    <col min="13481" max="13481" width="12.7109375" style="67" customWidth="1"/>
    <col min="13482" max="13482" width="12.28515625" style="67" customWidth="1"/>
    <col min="13483" max="13483" width="14.85546875" style="67" customWidth="1"/>
    <col min="13484" max="13484" width="11.85546875" style="67" customWidth="1"/>
    <col min="13485" max="13485" width="12" style="67" customWidth="1"/>
    <col min="13486" max="13486" width="9.7109375" style="67" customWidth="1"/>
    <col min="13487" max="13487" width="12.28515625" style="67" customWidth="1"/>
    <col min="13488" max="13488" width="8.28515625" style="67" customWidth="1"/>
    <col min="13489" max="13489" width="9.7109375" style="67" customWidth="1"/>
    <col min="13490" max="13490" width="10.28515625" style="67" customWidth="1"/>
    <col min="13491" max="13491" width="10.140625" style="67" customWidth="1"/>
    <col min="13492" max="13492" width="11.140625" style="67" customWidth="1"/>
    <col min="13493" max="13493" width="9.28515625" style="67" customWidth="1"/>
    <col min="13494" max="13494" width="50" style="67" customWidth="1"/>
    <col min="13495" max="13497" width="8.28515625" style="67" customWidth="1"/>
    <col min="13498" max="13498" width="8.7109375" style="67" customWidth="1"/>
    <col min="13499" max="13499" width="11.140625" style="67" customWidth="1"/>
    <col min="13500" max="13500" width="11.85546875" style="67" customWidth="1"/>
    <col min="13501" max="13501" width="14" style="67" customWidth="1"/>
    <col min="13502" max="13502" width="8" style="67" customWidth="1"/>
    <col min="13503" max="13503" width="9.28515625" style="67" customWidth="1"/>
    <col min="13504" max="13504" width="13.7109375" style="67" customWidth="1"/>
    <col min="13505" max="13505" width="14.140625" style="67" customWidth="1"/>
    <col min="13506" max="13506" width="12.28515625" style="67" customWidth="1"/>
    <col min="13507" max="13507" width="12.7109375" style="67" customWidth="1"/>
    <col min="13508" max="13610" width="8.85546875" style="67"/>
    <col min="13611" max="13611" width="2.28515625" style="67" customWidth="1"/>
    <col min="13612" max="13612" width="7.7109375" style="67" customWidth="1"/>
    <col min="13613" max="13613" width="8.28515625" style="67" customWidth="1"/>
    <col min="13614" max="13614" width="9.85546875" style="67" customWidth="1"/>
    <col min="13615" max="13615" width="8.85546875" style="67"/>
    <col min="13616" max="13616" width="11.7109375" style="67" customWidth="1"/>
    <col min="13617" max="13617" width="14.28515625" style="67" customWidth="1"/>
    <col min="13618" max="13618" width="8.28515625" style="67" customWidth="1"/>
    <col min="13619" max="13619" width="9.28515625" style="67" customWidth="1"/>
    <col min="13620" max="13620" width="8.85546875" style="67"/>
    <col min="13621" max="13621" width="9.85546875" style="67" customWidth="1"/>
    <col min="13622" max="13622" width="11" style="67" customWidth="1"/>
    <col min="13623" max="13623" width="11.85546875" style="67" customWidth="1"/>
    <col min="13624" max="13624" width="9.28515625" style="67" customWidth="1"/>
    <col min="13625" max="13625" width="8.140625" style="67" customWidth="1"/>
    <col min="13626" max="13627" width="8.28515625" style="67" customWidth="1"/>
    <col min="13628" max="13628" width="7.28515625" style="67" customWidth="1"/>
    <col min="13629" max="13630" width="8.28515625" style="67" customWidth="1"/>
    <col min="13631" max="13631" width="9.28515625" style="67" customWidth="1"/>
    <col min="13632" max="13632" width="16.85546875" style="67" customWidth="1"/>
    <col min="13633" max="13633" width="8.28515625" style="67" customWidth="1"/>
    <col min="13634" max="13634" width="9.28515625" style="67" customWidth="1"/>
    <col min="13635" max="13635" width="8.28515625" style="67" customWidth="1"/>
    <col min="13636" max="13636" width="12.140625" style="67" customWidth="1"/>
    <col min="13637" max="13637" width="11.7109375" style="67" customWidth="1"/>
    <col min="13638" max="13638" width="8.7109375" style="67" customWidth="1"/>
    <col min="13639" max="13639" width="9" style="67" customWidth="1"/>
    <col min="13640" max="13640" width="13.28515625" style="67" customWidth="1"/>
    <col min="13641" max="13641" width="13.140625" style="67" customWidth="1"/>
    <col min="13642" max="13642" width="11.28515625" style="67" customWidth="1"/>
    <col min="13643" max="13643" width="10" style="67" customWidth="1"/>
    <col min="13644" max="13644" width="14.28515625" style="67" customWidth="1"/>
    <col min="13645" max="13645" width="7.7109375" style="67" customWidth="1"/>
    <col min="13646" max="13647" width="9.7109375" style="67" customWidth="1"/>
    <col min="13648" max="13648" width="12.140625" style="67" customWidth="1"/>
    <col min="13649" max="13649" width="13" style="67" customWidth="1"/>
    <col min="13650" max="13650" width="14.85546875" style="67" customWidth="1"/>
    <col min="13651" max="13651" width="8.7109375" style="67" customWidth="1"/>
    <col min="13652" max="13652" width="7.7109375" style="67" customWidth="1"/>
    <col min="13653" max="13653" width="10.28515625" style="67" customWidth="1"/>
    <col min="13654" max="13654" width="13.140625" style="67" customWidth="1"/>
    <col min="13655" max="13655" width="11.7109375" style="67" customWidth="1"/>
    <col min="13656" max="13656" width="12.85546875" style="67" customWidth="1"/>
    <col min="13657" max="13657" width="9.7109375" style="67" customWidth="1"/>
    <col min="13658" max="13658" width="16.28515625" style="67" customWidth="1"/>
    <col min="13659" max="13659" width="13" style="67" customWidth="1"/>
    <col min="13660" max="13660" width="12.28515625" style="67" customWidth="1"/>
    <col min="13661" max="13661" width="14.28515625" style="67" customWidth="1"/>
    <col min="13662" max="13662" width="13" style="67" customWidth="1"/>
    <col min="13663" max="13663" width="16.85546875" style="67" customWidth="1"/>
    <col min="13664" max="13664" width="16.7109375" style="67" customWidth="1"/>
    <col min="13665" max="13665" width="14.7109375" style="67" customWidth="1"/>
    <col min="13666" max="13666" width="12.28515625" style="67" customWidth="1"/>
    <col min="13667" max="13667" width="13.28515625" style="67" customWidth="1"/>
    <col min="13668" max="13668" width="9.7109375" style="67" customWidth="1"/>
    <col min="13669" max="13669" width="9.85546875" style="67" customWidth="1"/>
    <col min="13670" max="13670" width="12.28515625" style="67" customWidth="1"/>
    <col min="13671" max="13671" width="9.7109375" style="67" customWidth="1"/>
    <col min="13672" max="13672" width="8.140625" style="67" customWidth="1"/>
    <col min="13673" max="13673" width="13.7109375" style="67" customWidth="1"/>
    <col min="13674" max="13674" width="14.7109375" style="67" customWidth="1"/>
    <col min="13675" max="13675" width="10.7109375" style="67" customWidth="1"/>
    <col min="13676" max="13676" width="11" style="67" customWidth="1"/>
    <col min="13677" max="13677" width="15.28515625" style="67" customWidth="1"/>
    <col min="13678" max="13678" width="10.140625" style="67" customWidth="1"/>
    <col min="13679" max="13679" width="8.28515625" style="67" customWidth="1"/>
    <col min="13680" max="13680" width="11.85546875" style="67" customWidth="1"/>
    <col min="13681" max="13681" width="12" style="67" customWidth="1"/>
    <col min="13682" max="13682" width="17.140625" style="67" customWidth="1"/>
    <col min="13683" max="13683" width="12.7109375" style="67" customWidth="1"/>
    <col min="13684" max="13684" width="14.85546875" style="67" customWidth="1"/>
    <col min="13685" max="13685" width="10.7109375" style="67" customWidth="1"/>
    <col min="13686" max="13686" width="14.28515625" style="67" customWidth="1"/>
    <col min="13687" max="13687" width="16.85546875" style="67" customWidth="1"/>
    <col min="13688" max="13688" width="13.28515625" style="67" customWidth="1"/>
    <col min="13689" max="13689" width="10.85546875" style="67" customWidth="1"/>
    <col min="13690" max="13690" width="10.28515625" style="67" customWidth="1"/>
    <col min="13691" max="13691" width="10.140625" style="67" customWidth="1"/>
    <col min="13692" max="13692" width="13.85546875" style="67" customWidth="1"/>
    <col min="13693" max="13693" width="16.140625" style="67" customWidth="1"/>
    <col min="13694" max="13694" width="10.85546875" style="67" customWidth="1"/>
    <col min="13695" max="13695" width="10.7109375" style="67" customWidth="1"/>
    <col min="13696" max="13696" width="11.28515625" style="67" customWidth="1"/>
    <col min="13697" max="13697" width="11" style="67" customWidth="1"/>
    <col min="13698" max="13698" width="10.85546875" style="67" customWidth="1"/>
    <col min="13699" max="13699" width="11" style="67" customWidth="1"/>
    <col min="13700" max="13700" width="10.85546875" style="67" customWidth="1"/>
    <col min="13701" max="13701" width="11" style="67" customWidth="1"/>
    <col min="13702" max="13702" width="13.28515625" style="67" customWidth="1"/>
    <col min="13703" max="13703" width="9.28515625" style="67" customWidth="1"/>
    <col min="13704" max="13704" width="7.28515625" style="67" customWidth="1"/>
    <col min="13705" max="13705" width="13.7109375" style="67" customWidth="1"/>
    <col min="13706" max="13706" width="13.28515625" style="67" customWidth="1"/>
    <col min="13707" max="13707" width="8.140625" style="67" customWidth="1"/>
    <col min="13708" max="13708" width="13.140625" style="67" customWidth="1"/>
    <col min="13709" max="13709" width="11.7109375" style="67" customWidth="1"/>
    <col min="13710" max="13710" width="11.140625" style="67" customWidth="1"/>
    <col min="13711" max="13711" width="12" style="67" customWidth="1"/>
    <col min="13712" max="13712" width="11.28515625" style="67" customWidth="1"/>
    <col min="13713" max="13713" width="13" style="67" customWidth="1"/>
    <col min="13714" max="13714" width="12.28515625" style="67" customWidth="1"/>
    <col min="13715" max="13715" width="11.85546875" style="67" customWidth="1"/>
    <col min="13716" max="13716" width="11.28515625" style="67" customWidth="1"/>
    <col min="13717" max="13717" width="13.7109375" style="67" customWidth="1"/>
    <col min="13718" max="13718" width="15.28515625" style="67" customWidth="1"/>
    <col min="13719" max="13719" width="12.85546875" style="67" customWidth="1"/>
    <col min="13720" max="13720" width="11.7109375" style="67" customWidth="1"/>
    <col min="13721" max="13721" width="12" style="67" customWidth="1"/>
    <col min="13722" max="13722" width="7.28515625" style="67" customWidth="1"/>
    <col min="13723" max="13723" width="13.28515625" style="67" customWidth="1"/>
    <col min="13724" max="13724" width="9.28515625" style="67" customWidth="1"/>
    <col min="13725" max="13725" width="13.85546875" style="67" customWidth="1"/>
    <col min="13726" max="13728" width="8.28515625" style="67" customWidth="1"/>
    <col min="13729" max="13729" width="13" style="67" customWidth="1"/>
    <col min="13730" max="13730" width="11.85546875" style="67" customWidth="1"/>
    <col min="13731" max="13731" width="14" style="67" customWidth="1"/>
    <col min="13732" max="13732" width="15.28515625" style="67" customWidth="1"/>
    <col min="13733" max="13733" width="13.28515625" style="67" customWidth="1"/>
    <col min="13734" max="13734" width="11.28515625" style="67" customWidth="1"/>
    <col min="13735" max="13735" width="13" style="67" customWidth="1"/>
    <col min="13736" max="13736" width="15.7109375" style="67" customWidth="1"/>
    <col min="13737" max="13737" width="12.7109375" style="67" customWidth="1"/>
    <col min="13738" max="13738" width="12.28515625" style="67" customWidth="1"/>
    <col min="13739" max="13739" width="14.85546875" style="67" customWidth="1"/>
    <col min="13740" max="13740" width="11.85546875" style="67" customWidth="1"/>
    <col min="13741" max="13741" width="12" style="67" customWidth="1"/>
    <col min="13742" max="13742" width="9.7109375" style="67" customWidth="1"/>
    <col min="13743" max="13743" width="12.28515625" style="67" customWidth="1"/>
    <col min="13744" max="13744" width="8.28515625" style="67" customWidth="1"/>
    <col min="13745" max="13745" width="9.7109375" style="67" customWidth="1"/>
    <col min="13746" max="13746" width="10.28515625" style="67" customWidth="1"/>
    <col min="13747" max="13747" width="10.140625" style="67" customWidth="1"/>
    <col min="13748" max="13748" width="11.140625" style="67" customWidth="1"/>
    <col min="13749" max="13749" width="9.28515625" style="67" customWidth="1"/>
    <col min="13750" max="13750" width="50" style="67" customWidth="1"/>
    <col min="13751" max="13753" width="8.28515625" style="67" customWidth="1"/>
    <col min="13754" max="13754" width="8.7109375" style="67" customWidth="1"/>
    <col min="13755" max="13755" width="11.140625" style="67" customWidth="1"/>
    <col min="13756" max="13756" width="11.85546875" style="67" customWidth="1"/>
    <col min="13757" max="13757" width="14" style="67" customWidth="1"/>
    <col min="13758" max="13758" width="8" style="67" customWidth="1"/>
    <col min="13759" max="13759" width="9.28515625" style="67" customWidth="1"/>
    <col min="13760" max="13760" width="13.7109375" style="67" customWidth="1"/>
    <col min="13761" max="13761" width="14.140625" style="67" customWidth="1"/>
    <col min="13762" max="13762" width="12.28515625" style="67" customWidth="1"/>
    <col min="13763" max="13763" width="12.7109375" style="67" customWidth="1"/>
    <col min="13764" max="13866" width="8.85546875" style="67"/>
    <col min="13867" max="13867" width="2.28515625" style="67" customWidth="1"/>
    <col min="13868" max="13868" width="7.7109375" style="67" customWidth="1"/>
    <col min="13869" max="13869" width="8.28515625" style="67" customWidth="1"/>
    <col min="13870" max="13870" width="9.85546875" style="67" customWidth="1"/>
    <col min="13871" max="13871" width="8.85546875" style="67"/>
    <col min="13872" max="13872" width="11.7109375" style="67" customWidth="1"/>
    <col min="13873" max="13873" width="14.28515625" style="67" customWidth="1"/>
    <col min="13874" max="13874" width="8.28515625" style="67" customWidth="1"/>
    <col min="13875" max="13875" width="9.28515625" style="67" customWidth="1"/>
    <col min="13876" max="13876" width="8.85546875" style="67"/>
    <col min="13877" max="13877" width="9.85546875" style="67" customWidth="1"/>
    <col min="13878" max="13878" width="11" style="67" customWidth="1"/>
    <col min="13879" max="13879" width="11.85546875" style="67" customWidth="1"/>
    <col min="13880" max="13880" width="9.28515625" style="67" customWidth="1"/>
    <col min="13881" max="13881" width="8.140625" style="67" customWidth="1"/>
    <col min="13882" max="13883" width="8.28515625" style="67" customWidth="1"/>
    <col min="13884" max="13884" width="7.28515625" style="67" customWidth="1"/>
    <col min="13885" max="13886" width="8.28515625" style="67" customWidth="1"/>
    <col min="13887" max="13887" width="9.28515625" style="67" customWidth="1"/>
    <col min="13888" max="13888" width="16.85546875" style="67" customWidth="1"/>
    <col min="13889" max="13889" width="8.28515625" style="67" customWidth="1"/>
    <col min="13890" max="13890" width="9.28515625" style="67" customWidth="1"/>
    <col min="13891" max="13891" width="8.28515625" style="67" customWidth="1"/>
    <col min="13892" max="13892" width="12.140625" style="67" customWidth="1"/>
    <col min="13893" max="13893" width="11.7109375" style="67" customWidth="1"/>
    <col min="13894" max="13894" width="8.7109375" style="67" customWidth="1"/>
    <col min="13895" max="13895" width="9" style="67" customWidth="1"/>
    <col min="13896" max="13896" width="13.28515625" style="67" customWidth="1"/>
    <col min="13897" max="13897" width="13.140625" style="67" customWidth="1"/>
    <col min="13898" max="13898" width="11.28515625" style="67" customWidth="1"/>
    <col min="13899" max="13899" width="10" style="67" customWidth="1"/>
    <col min="13900" max="13900" width="14.28515625" style="67" customWidth="1"/>
    <col min="13901" max="13901" width="7.7109375" style="67" customWidth="1"/>
    <col min="13902" max="13903" width="9.7109375" style="67" customWidth="1"/>
    <col min="13904" max="13904" width="12.140625" style="67" customWidth="1"/>
    <col min="13905" max="13905" width="13" style="67" customWidth="1"/>
    <col min="13906" max="13906" width="14.85546875" style="67" customWidth="1"/>
    <col min="13907" max="13907" width="8.7109375" style="67" customWidth="1"/>
    <col min="13908" max="13908" width="7.7109375" style="67" customWidth="1"/>
    <col min="13909" max="13909" width="10.28515625" style="67" customWidth="1"/>
    <col min="13910" max="13910" width="13.140625" style="67" customWidth="1"/>
    <col min="13911" max="13911" width="11.7109375" style="67" customWidth="1"/>
    <col min="13912" max="13912" width="12.85546875" style="67" customWidth="1"/>
    <col min="13913" max="13913" width="9.7109375" style="67" customWidth="1"/>
    <col min="13914" max="13914" width="16.28515625" style="67" customWidth="1"/>
    <col min="13915" max="13915" width="13" style="67" customWidth="1"/>
    <col min="13916" max="13916" width="12.28515625" style="67" customWidth="1"/>
    <col min="13917" max="13917" width="14.28515625" style="67" customWidth="1"/>
    <col min="13918" max="13918" width="13" style="67" customWidth="1"/>
    <col min="13919" max="13919" width="16.85546875" style="67" customWidth="1"/>
    <col min="13920" max="13920" width="16.7109375" style="67" customWidth="1"/>
    <col min="13921" max="13921" width="14.7109375" style="67" customWidth="1"/>
    <col min="13922" max="13922" width="12.28515625" style="67" customWidth="1"/>
    <col min="13923" max="13923" width="13.28515625" style="67" customWidth="1"/>
    <col min="13924" max="13924" width="9.7109375" style="67" customWidth="1"/>
    <col min="13925" max="13925" width="9.85546875" style="67" customWidth="1"/>
    <col min="13926" max="13926" width="12.28515625" style="67" customWidth="1"/>
    <col min="13927" max="13927" width="9.7109375" style="67" customWidth="1"/>
    <col min="13928" max="13928" width="8.140625" style="67" customWidth="1"/>
    <col min="13929" max="13929" width="13.7109375" style="67" customWidth="1"/>
    <col min="13930" max="13930" width="14.7109375" style="67" customWidth="1"/>
    <col min="13931" max="13931" width="10.7109375" style="67" customWidth="1"/>
    <col min="13932" max="13932" width="11" style="67" customWidth="1"/>
    <col min="13933" max="13933" width="15.28515625" style="67" customWidth="1"/>
    <col min="13934" max="13934" width="10.140625" style="67" customWidth="1"/>
    <col min="13935" max="13935" width="8.28515625" style="67" customWidth="1"/>
    <col min="13936" max="13936" width="11.85546875" style="67" customWidth="1"/>
    <col min="13937" max="13937" width="12" style="67" customWidth="1"/>
    <col min="13938" max="13938" width="17.140625" style="67" customWidth="1"/>
    <col min="13939" max="13939" width="12.7109375" style="67" customWidth="1"/>
    <col min="13940" max="13940" width="14.85546875" style="67" customWidth="1"/>
    <col min="13941" max="13941" width="10.7109375" style="67" customWidth="1"/>
    <col min="13942" max="13942" width="14.28515625" style="67" customWidth="1"/>
    <col min="13943" max="13943" width="16.85546875" style="67" customWidth="1"/>
    <col min="13944" max="13944" width="13.28515625" style="67" customWidth="1"/>
    <col min="13945" max="13945" width="10.85546875" style="67" customWidth="1"/>
    <col min="13946" max="13946" width="10.28515625" style="67" customWidth="1"/>
    <col min="13947" max="13947" width="10.140625" style="67" customWidth="1"/>
    <col min="13948" max="13948" width="13.85546875" style="67" customWidth="1"/>
    <col min="13949" max="13949" width="16.140625" style="67" customWidth="1"/>
    <col min="13950" max="13950" width="10.85546875" style="67" customWidth="1"/>
    <col min="13951" max="13951" width="10.7109375" style="67" customWidth="1"/>
    <col min="13952" max="13952" width="11.28515625" style="67" customWidth="1"/>
    <col min="13953" max="13953" width="11" style="67" customWidth="1"/>
    <col min="13954" max="13954" width="10.85546875" style="67" customWidth="1"/>
    <col min="13955" max="13955" width="11" style="67" customWidth="1"/>
    <col min="13956" max="13956" width="10.85546875" style="67" customWidth="1"/>
    <col min="13957" max="13957" width="11" style="67" customWidth="1"/>
    <col min="13958" max="13958" width="13.28515625" style="67" customWidth="1"/>
    <col min="13959" max="13959" width="9.28515625" style="67" customWidth="1"/>
    <col min="13960" max="13960" width="7.28515625" style="67" customWidth="1"/>
    <col min="13961" max="13961" width="13.7109375" style="67" customWidth="1"/>
    <col min="13962" max="13962" width="13.28515625" style="67" customWidth="1"/>
    <col min="13963" max="13963" width="8.140625" style="67" customWidth="1"/>
    <col min="13964" max="13964" width="13.140625" style="67" customWidth="1"/>
    <col min="13965" max="13965" width="11.7109375" style="67" customWidth="1"/>
    <col min="13966" max="13966" width="11.140625" style="67" customWidth="1"/>
    <col min="13967" max="13967" width="12" style="67" customWidth="1"/>
    <col min="13968" max="13968" width="11.28515625" style="67" customWidth="1"/>
    <col min="13969" max="13969" width="13" style="67" customWidth="1"/>
    <col min="13970" max="13970" width="12.28515625" style="67" customWidth="1"/>
    <col min="13971" max="13971" width="11.85546875" style="67" customWidth="1"/>
    <col min="13972" max="13972" width="11.28515625" style="67" customWidth="1"/>
    <col min="13973" max="13973" width="13.7109375" style="67" customWidth="1"/>
    <col min="13974" max="13974" width="15.28515625" style="67" customWidth="1"/>
    <col min="13975" max="13975" width="12.85546875" style="67" customWidth="1"/>
    <col min="13976" max="13976" width="11.7109375" style="67" customWidth="1"/>
    <col min="13977" max="13977" width="12" style="67" customWidth="1"/>
    <col min="13978" max="13978" width="7.28515625" style="67" customWidth="1"/>
    <col min="13979" max="13979" width="13.28515625" style="67" customWidth="1"/>
    <col min="13980" max="13980" width="9.28515625" style="67" customWidth="1"/>
    <col min="13981" max="13981" width="13.85546875" style="67" customWidth="1"/>
    <col min="13982" max="13984" width="8.28515625" style="67" customWidth="1"/>
    <col min="13985" max="13985" width="13" style="67" customWidth="1"/>
    <col min="13986" max="13986" width="11.85546875" style="67" customWidth="1"/>
    <col min="13987" max="13987" width="14" style="67" customWidth="1"/>
    <col min="13988" max="13988" width="15.28515625" style="67" customWidth="1"/>
    <col min="13989" max="13989" width="13.28515625" style="67" customWidth="1"/>
    <col min="13990" max="13990" width="11.28515625" style="67" customWidth="1"/>
    <col min="13991" max="13991" width="13" style="67" customWidth="1"/>
    <col min="13992" max="13992" width="15.7109375" style="67" customWidth="1"/>
    <col min="13993" max="13993" width="12.7109375" style="67" customWidth="1"/>
    <col min="13994" max="13994" width="12.28515625" style="67" customWidth="1"/>
    <col min="13995" max="13995" width="14.85546875" style="67" customWidth="1"/>
    <col min="13996" max="13996" width="11.85546875" style="67" customWidth="1"/>
    <col min="13997" max="13997" width="12" style="67" customWidth="1"/>
    <col min="13998" max="13998" width="9.7109375" style="67" customWidth="1"/>
    <col min="13999" max="13999" width="12.28515625" style="67" customWidth="1"/>
    <col min="14000" max="14000" width="8.28515625" style="67" customWidth="1"/>
    <col min="14001" max="14001" width="9.7109375" style="67" customWidth="1"/>
    <col min="14002" max="14002" width="10.28515625" style="67" customWidth="1"/>
    <col min="14003" max="14003" width="10.140625" style="67" customWidth="1"/>
    <col min="14004" max="14004" width="11.140625" style="67" customWidth="1"/>
    <col min="14005" max="14005" width="9.28515625" style="67" customWidth="1"/>
    <col min="14006" max="14006" width="50" style="67" customWidth="1"/>
    <col min="14007" max="14009" width="8.28515625" style="67" customWidth="1"/>
    <col min="14010" max="14010" width="8.7109375" style="67" customWidth="1"/>
    <col min="14011" max="14011" width="11.140625" style="67" customWidth="1"/>
    <col min="14012" max="14012" width="11.85546875" style="67" customWidth="1"/>
    <col min="14013" max="14013" width="14" style="67" customWidth="1"/>
    <col min="14014" max="14014" width="8" style="67" customWidth="1"/>
    <col min="14015" max="14015" width="9.28515625" style="67" customWidth="1"/>
    <col min="14016" max="14016" width="13.7109375" style="67" customWidth="1"/>
    <col min="14017" max="14017" width="14.140625" style="67" customWidth="1"/>
    <col min="14018" max="14018" width="12.28515625" style="67" customWidth="1"/>
    <col min="14019" max="14019" width="12.7109375" style="67" customWidth="1"/>
    <col min="14020" max="14122" width="8.85546875" style="67"/>
    <col min="14123" max="14123" width="2.28515625" style="67" customWidth="1"/>
    <col min="14124" max="14124" width="7.7109375" style="67" customWidth="1"/>
    <col min="14125" max="14125" width="8.28515625" style="67" customWidth="1"/>
    <col min="14126" max="14126" width="9.85546875" style="67" customWidth="1"/>
    <col min="14127" max="14127" width="8.85546875" style="67"/>
    <col min="14128" max="14128" width="11.7109375" style="67" customWidth="1"/>
    <col min="14129" max="14129" width="14.28515625" style="67" customWidth="1"/>
    <col min="14130" max="14130" width="8.28515625" style="67" customWidth="1"/>
    <col min="14131" max="14131" width="9.28515625" style="67" customWidth="1"/>
    <col min="14132" max="14132" width="8.85546875" style="67"/>
    <col min="14133" max="14133" width="9.85546875" style="67" customWidth="1"/>
    <col min="14134" max="14134" width="11" style="67" customWidth="1"/>
    <col min="14135" max="14135" width="11.85546875" style="67" customWidth="1"/>
    <col min="14136" max="14136" width="9.28515625" style="67" customWidth="1"/>
    <col min="14137" max="14137" width="8.140625" style="67" customWidth="1"/>
    <col min="14138" max="14139" width="8.28515625" style="67" customWidth="1"/>
    <col min="14140" max="14140" width="7.28515625" style="67" customWidth="1"/>
    <col min="14141" max="14142" width="8.28515625" style="67" customWidth="1"/>
    <col min="14143" max="14143" width="9.28515625" style="67" customWidth="1"/>
    <col min="14144" max="14144" width="16.85546875" style="67" customWidth="1"/>
    <col min="14145" max="14145" width="8.28515625" style="67" customWidth="1"/>
    <col min="14146" max="14146" width="9.28515625" style="67" customWidth="1"/>
    <col min="14147" max="14147" width="8.28515625" style="67" customWidth="1"/>
    <col min="14148" max="14148" width="12.140625" style="67" customWidth="1"/>
    <col min="14149" max="14149" width="11.7109375" style="67" customWidth="1"/>
    <col min="14150" max="14150" width="8.7109375" style="67" customWidth="1"/>
    <col min="14151" max="14151" width="9" style="67" customWidth="1"/>
    <col min="14152" max="14152" width="13.28515625" style="67" customWidth="1"/>
    <col min="14153" max="14153" width="13.140625" style="67" customWidth="1"/>
    <col min="14154" max="14154" width="11.28515625" style="67" customWidth="1"/>
    <col min="14155" max="14155" width="10" style="67" customWidth="1"/>
    <col min="14156" max="14156" width="14.28515625" style="67" customWidth="1"/>
    <col min="14157" max="14157" width="7.7109375" style="67" customWidth="1"/>
    <col min="14158" max="14159" width="9.7109375" style="67" customWidth="1"/>
    <col min="14160" max="14160" width="12.140625" style="67" customWidth="1"/>
    <col min="14161" max="14161" width="13" style="67" customWidth="1"/>
    <col min="14162" max="14162" width="14.85546875" style="67" customWidth="1"/>
    <col min="14163" max="14163" width="8.7109375" style="67" customWidth="1"/>
    <col min="14164" max="14164" width="7.7109375" style="67" customWidth="1"/>
    <col min="14165" max="14165" width="10.28515625" style="67" customWidth="1"/>
    <col min="14166" max="14166" width="13.140625" style="67" customWidth="1"/>
    <col min="14167" max="14167" width="11.7109375" style="67" customWidth="1"/>
    <col min="14168" max="14168" width="12.85546875" style="67" customWidth="1"/>
    <col min="14169" max="14169" width="9.7109375" style="67" customWidth="1"/>
    <col min="14170" max="14170" width="16.28515625" style="67" customWidth="1"/>
    <col min="14171" max="14171" width="13" style="67" customWidth="1"/>
    <col min="14172" max="14172" width="12.28515625" style="67" customWidth="1"/>
    <col min="14173" max="14173" width="14.28515625" style="67" customWidth="1"/>
    <col min="14174" max="14174" width="13" style="67" customWidth="1"/>
    <col min="14175" max="14175" width="16.85546875" style="67" customWidth="1"/>
    <col min="14176" max="14176" width="16.7109375" style="67" customWidth="1"/>
    <col min="14177" max="14177" width="14.7109375" style="67" customWidth="1"/>
    <col min="14178" max="14178" width="12.28515625" style="67" customWidth="1"/>
    <col min="14179" max="14179" width="13.28515625" style="67" customWidth="1"/>
    <col min="14180" max="14180" width="9.7109375" style="67" customWidth="1"/>
    <col min="14181" max="14181" width="9.85546875" style="67" customWidth="1"/>
    <col min="14182" max="14182" width="12.28515625" style="67" customWidth="1"/>
    <col min="14183" max="14183" width="9.7109375" style="67" customWidth="1"/>
    <col min="14184" max="14184" width="8.140625" style="67" customWidth="1"/>
    <col min="14185" max="14185" width="13.7109375" style="67" customWidth="1"/>
    <col min="14186" max="14186" width="14.7109375" style="67" customWidth="1"/>
    <col min="14187" max="14187" width="10.7109375" style="67" customWidth="1"/>
    <col min="14188" max="14188" width="11" style="67" customWidth="1"/>
    <col min="14189" max="14189" width="15.28515625" style="67" customWidth="1"/>
    <col min="14190" max="14190" width="10.140625" style="67" customWidth="1"/>
    <col min="14191" max="14191" width="8.28515625" style="67" customWidth="1"/>
    <col min="14192" max="14192" width="11.85546875" style="67" customWidth="1"/>
    <col min="14193" max="14193" width="12" style="67" customWidth="1"/>
    <col min="14194" max="14194" width="17.140625" style="67" customWidth="1"/>
    <col min="14195" max="14195" width="12.7109375" style="67" customWidth="1"/>
    <col min="14196" max="14196" width="14.85546875" style="67" customWidth="1"/>
    <col min="14197" max="14197" width="10.7109375" style="67" customWidth="1"/>
    <col min="14198" max="14198" width="14.28515625" style="67" customWidth="1"/>
    <col min="14199" max="14199" width="16.85546875" style="67" customWidth="1"/>
    <col min="14200" max="14200" width="13.28515625" style="67" customWidth="1"/>
    <col min="14201" max="14201" width="10.85546875" style="67" customWidth="1"/>
    <col min="14202" max="14202" width="10.28515625" style="67" customWidth="1"/>
    <col min="14203" max="14203" width="10.140625" style="67" customWidth="1"/>
    <col min="14204" max="14204" width="13.85546875" style="67" customWidth="1"/>
    <col min="14205" max="14205" width="16.140625" style="67" customWidth="1"/>
    <col min="14206" max="14206" width="10.85546875" style="67" customWidth="1"/>
    <col min="14207" max="14207" width="10.7109375" style="67" customWidth="1"/>
    <col min="14208" max="14208" width="11.28515625" style="67" customWidth="1"/>
    <col min="14209" max="14209" width="11" style="67" customWidth="1"/>
    <col min="14210" max="14210" width="10.85546875" style="67" customWidth="1"/>
    <col min="14211" max="14211" width="11" style="67" customWidth="1"/>
    <col min="14212" max="14212" width="10.85546875" style="67" customWidth="1"/>
    <col min="14213" max="14213" width="11" style="67" customWidth="1"/>
    <col min="14214" max="14214" width="13.28515625" style="67" customWidth="1"/>
    <col min="14215" max="14215" width="9.28515625" style="67" customWidth="1"/>
    <col min="14216" max="14216" width="7.28515625" style="67" customWidth="1"/>
    <col min="14217" max="14217" width="13.7109375" style="67" customWidth="1"/>
    <col min="14218" max="14218" width="13.28515625" style="67" customWidth="1"/>
    <col min="14219" max="14219" width="8.140625" style="67" customWidth="1"/>
    <col min="14220" max="14220" width="13.140625" style="67" customWidth="1"/>
    <col min="14221" max="14221" width="11.7109375" style="67" customWidth="1"/>
    <col min="14222" max="14222" width="11.140625" style="67" customWidth="1"/>
    <col min="14223" max="14223" width="12" style="67" customWidth="1"/>
    <col min="14224" max="14224" width="11.28515625" style="67" customWidth="1"/>
    <col min="14225" max="14225" width="13" style="67" customWidth="1"/>
    <col min="14226" max="14226" width="12.28515625" style="67" customWidth="1"/>
    <col min="14227" max="14227" width="11.85546875" style="67" customWidth="1"/>
    <col min="14228" max="14228" width="11.28515625" style="67" customWidth="1"/>
    <col min="14229" max="14229" width="13.7109375" style="67" customWidth="1"/>
    <col min="14230" max="14230" width="15.28515625" style="67" customWidth="1"/>
    <col min="14231" max="14231" width="12.85546875" style="67" customWidth="1"/>
    <col min="14232" max="14232" width="11.7109375" style="67" customWidth="1"/>
    <col min="14233" max="14233" width="12" style="67" customWidth="1"/>
    <col min="14234" max="14234" width="7.28515625" style="67" customWidth="1"/>
    <col min="14235" max="14235" width="13.28515625" style="67" customWidth="1"/>
    <col min="14236" max="14236" width="9.28515625" style="67" customWidth="1"/>
    <col min="14237" max="14237" width="13.85546875" style="67" customWidth="1"/>
    <col min="14238" max="14240" width="8.28515625" style="67" customWidth="1"/>
    <col min="14241" max="14241" width="13" style="67" customWidth="1"/>
    <col min="14242" max="14242" width="11.85546875" style="67" customWidth="1"/>
    <col min="14243" max="14243" width="14" style="67" customWidth="1"/>
    <col min="14244" max="14244" width="15.28515625" style="67" customWidth="1"/>
    <col min="14245" max="14245" width="13.28515625" style="67" customWidth="1"/>
    <col min="14246" max="14246" width="11.28515625" style="67" customWidth="1"/>
    <col min="14247" max="14247" width="13" style="67" customWidth="1"/>
    <col min="14248" max="14248" width="15.7109375" style="67" customWidth="1"/>
    <col min="14249" max="14249" width="12.7109375" style="67" customWidth="1"/>
    <col min="14250" max="14250" width="12.28515625" style="67" customWidth="1"/>
    <col min="14251" max="14251" width="14.85546875" style="67" customWidth="1"/>
    <col min="14252" max="14252" width="11.85546875" style="67" customWidth="1"/>
    <col min="14253" max="14253" width="12" style="67" customWidth="1"/>
    <col min="14254" max="14254" width="9.7109375" style="67" customWidth="1"/>
    <col min="14255" max="14255" width="12.28515625" style="67" customWidth="1"/>
    <col min="14256" max="14256" width="8.28515625" style="67" customWidth="1"/>
    <col min="14257" max="14257" width="9.7109375" style="67" customWidth="1"/>
    <col min="14258" max="14258" width="10.28515625" style="67" customWidth="1"/>
    <col min="14259" max="14259" width="10.140625" style="67" customWidth="1"/>
    <col min="14260" max="14260" width="11.140625" style="67" customWidth="1"/>
    <col min="14261" max="14261" width="9.28515625" style="67" customWidth="1"/>
    <col min="14262" max="14262" width="50" style="67" customWidth="1"/>
    <col min="14263" max="14265" width="8.28515625" style="67" customWidth="1"/>
    <col min="14266" max="14266" width="8.7109375" style="67" customWidth="1"/>
    <col min="14267" max="14267" width="11.140625" style="67" customWidth="1"/>
    <col min="14268" max="14268" width="11.85546875" style="67" customWidth="1"/>
    <col min="14269" max="14269" width="14" style="67" customWidth="1"/>
    <col min="14270" max="14270" width="8" style="67" customWidth="1"/>
    <col min="14271" max="14271" width="9.28515625" style="67" customWidth="1"/>
    <col min="14272" max="14272" width="13.7109375" style="67" customWidth="1"/>
    <col min="14273" max="14273" width="14.140625" style="67" customWidth="1"/>
    <col min="14274" max="14274" width="12.28515625" style="67" customWidth="1"/>
    <col min="14275" max="14275" width="12.7109375" style="67" customWidth="1"/>
    <col min="14276" max="14378" width="8.85546875" style="67"/>
    <col min="14379" max="14379" width="2.28515625" style="67" customWidth="1"/>
    <col min="14380" max="14380" width="7.7109375" style="67" customWidth="1"/>
    <col min="14381" max="14381" width="8.28515625" style="67" customWidth="1"/>
    <col min="14382" max="14382" width="9.85546875" style="67" customWidth="1"/>
    <col min="14383" max="14383" width="8.85546875" style="67"/>
    <col min="14384" max="14384" width="11.7109375" style="67" customWidth="1"/>
    <col min="14385" max="14385" width="14.28515625" style="67" customWidth="1"/>
    <col min="14386" max="14386" width="8.28515625" style="67" customWidth="1"/>
    <col min="14387" max="14387" width="9.28515625" style="67" customWidth="1"/>
    <col min="14388" max="14388" width="8.85546875" style="67"/>
    <col min="14389" max="14389" width="9.85546875" style="67" customWidth="1"/>
    <col min="14390" max="14390" width="11" style="67" customWidth="1"/>
    <col min="14391" max="14391" width="11.85546875" style="67" customWidth="1"/>
    <col min="14392" max="14392" width="9.28515625" style="67" customWidth="1"/>
    <col min="14393" max="14393" width="8.140625" style="67" customWidth="1"/>
    <col min="14394" max="14395" width="8.28515625" style="67" customWidth="1"/>
    <col min="14396" max="14396" width="7.28515625" style="67" customWidth="1"/>
    <col min="14397" max="14398" width="8.28515625" style="67" customWidth="1"/>
    <col min="14399" max="14399" width="9.28515625" style="67" customWidth="1"/>
    <col min="14400" max="14400" width="16.85546875" style="67" customWidth="1"/>
    <col min="14401" max="14401" width="8.28515625" style="67" customWidth="1"/>
    <col min="14402" max="14402" width="9.28515625" style="67" customWidth="1"/>
    <col min="14403" max="14403" width="8.28515625" style="67" customWidth="1"/>
    <col min="14404" max="14404" width="12.140625" style="67" customWidth="1"/>
    <col min="14405" max="14405" width="11.7109375" style="67" customWidth="1"/>
    <col min="14406" max="14406" width="8.7109375" style="67" customWidth="1"/>
    <col min="14407" max="14407" width="9" style="67" customWidth="1"/>
    <col min="14408" max="14408" width="13.28515625" style="67" customWidth="1"/>
    <col min="14409" max="14409" width="13.140625" style="67" customWidth="1"/>
    <col min="14410" max="14410" width="11.28515625" style="67" customWidth="1"/>
    <col min="14411" max="14411" width="10" style="67" customWidth="1"/>
    <col min="14412" max="14412" width="14.28515625" style="67" customWidth="1"/>
    <col min="14413" max="14413" width="7.7109375" style="67" customWidth="1"/>
    <col min="14414" max="14415" width="9.7109375" style="67" customWidth="1"/>
    <col min="14416" max="14416" width="12.140625" style="67" customWidth="1"/>
    <col min="14417" max="14417" width="13" style="67" customWidth="1"/>
    <col min="14418" max="14418" width="14.85546875" style="67" customWidth="1"/>
    <col min="14419" max="14419" width="8.7109375" style="67" customWidth="1"/>
    <col min="14420" max="14420" width="7.7109375" style="67" customWidth="1"/>
    <col min="14421" max="14421" width="10.28515625" style="67" customWidth="1"/>
    <col min="14422" max="14422" width="13.140625" style="67" customWidth="1"/>
    <col min="14423" max="14423" width="11.7109375" style="67" customWidth="1"/>
    <col min="14424" max="14424" width="12.85546875" style="67" customWidth="1"/>
    <col min="14425" max="14425" width="9.7109375" style="67" customWidth="1"/>
    <col min="14426" max="14426" width="16.28515625" style="67" customWidth="1"/>
    <col min="14427" max="14427" width="13" style="67" customWidth="1"/>
    <col min="14428" max="14428" width="12.28515625" style="67" customWidth="1"/>
    <col min="14429" max="14429" width="14.28515625" style="67" customWidth="1"/>
    <col min="14430" max="14430" width="13" style="67" customWidth="1"/>
    <col min="14431" max="14431" width="16.85546875" style="67" customWidth="1"/>
    <col min="14432" max="14432" width="16.7109375" style="67" customWidth="1"/>
    <col min="14433" max="14433" width="14.7109375" style="67" customWidth="1"/>
    <col min="14434" max="14434" width="12.28515625" style="67" customWidth="1"/>
    <col min="14435" max="14435" width="13.28515625" style="67" customWidth="1"/>
    <col min="14436" max="14436" width="9.7109375" style="67" customWidth="1"/>
    <col min="14437" max="14437" width="9.85546875" style="67" customWidth="1"/>
    <col min="14438" max="14438" width="12.28515625" style="67" customWidth="1"/>
    <col min="14439" max="14439" width="9.7109375" style="67" customWidth="1"/>
    <col min="14440" max="14440" width="8.140625" style="67" customWidth="1"/>
    <col min="14441" max="14441" width="13.7109375" style="67" customWidth="1"/>
    <col min="14442" max="14442" width="14.7109375" style="67" customWidth="1"/>
    <col min="14443" max="14443" width="10.7109375" style="67" customWidth="1"/>
    <col min="14444" max="14444" width="11" style="67" customWidth="1"/>
    <col min="14445" max="14445" width="15.28515625" style="67" customWidth="1"/>
    <col min="14446" max="14446" width="10.140625" style="67" customWidth="1"/>
    <col min="14447" max="14447" width="8.28515625" style="67" customWidth="1"/>
    <col min="14448" max="14448" width="11.85546875" style="67" customWidth="1"/>
    <col min="14449" max="14449" width="12" style="67" customWidth="1"/>
    <col min="14450" max="14450" width="17.140625" style="67" customWidth="1"/>
    <col min="14451" max="14451" width="12.7109375" style="67" customWidth="1"/>
    <col min="14452" max="14452" width="14.85546875" style="67" customWidth="1"/>
    <col min="14453" max="14453" width="10.7109375" style="67" customWidth="1"/>
    <col min="14454" max="14454" width="14.28515625" style="67" customWidth="1"/>
    <col min="14455" max="14455" width="16.85546875" style="67" customWidth="1"/>
    <col min="14456" max="14456" width="13.28515625" style="67" customWidth="1"/>
    <col min="14457" max="14457" width="10.85546875" style="67" customWidth="1"/>
    <col min="14458" max="14458" width="10.28515625" style="67" customWidth="1"/>
    <col min="14459" max="14459" width="10.140625" style="67" customWidth="1"/>
    <col min="14460" max="14460" width="13.85546875" style="67" customWidth="1"/>
    <col min="14461" max="14461" width="16.140625" style="67" customWidth="1"/>
    <col min="14462" max="14462" width="10.85546875" style="67" customWidth="1"/>
    <col min="14463" max="14463" width="10.7109375" style="67" customWidth="1"/>
    <col min="14464" max="14464" width="11.28515625" style="67" customWidth="1"/>
    <col min="14465" max="14465" width="11" style="67" customWidth="1"/>
    <col min="14466" max="14466" width="10.85546875" style="67" customWidth="1"/>
    <col min="14467" max="14467" width="11" style="67" customWidth="1"/>
    <col min="14468" max="14468" width="10.85546875" style="67" customWidth="1"/>
    <col min="14469" max="14469" width="11" style="67" customWidth="1"/>
    <col min="14470" max="14470" width="13.28515625" style="67" customWidth="1"/>
    <col min="14471" max="14471" width="9.28515625" style="67" customWidth="1"/>
    <col min="14472" max="14472" width="7.28515625" style="67" customWidth="1"/>
    <col min="14473" max="14473" width="13.7109375" style="67" customWidth="1"/>
    <col min="14474" max="14474" width="13.28515625" style="67" customWidth="1"/>
    <col min="14475" max="14475" width="8.140625" style="67" customWidth="1"/>
    <col min="14476" max="14476" width="13.140625" style="67" customWidth="1"/>
    <col min="14477" max="14477" width="11.7109375" style="67" customWidth="1"/>
    <col min="14478" max="14478" width="11.140625" style="67" customWidth="1"/>
    <col min="14479" max="14479" width="12" style="67" customWidth="1"/>
    <col min="14480" max="14480" width="11.28515625" style="67" customWidth="1"/>
    <col min="14481" max="14481" width="13" style="67" customWidth="1"/>
    <col min="14482" max="14482" width="12.28515625" style="67" customWidth="1"/>
    <col min="14483" max="14483" width="11.85546875" style="67" customWidth="1"/>
    <col min="14484" max="14484" width="11.28515625" style="67" customWidth="1"/>
    <col min="14485" max="14485" width="13.7109375" style="67" customWidth="1"/>
    <col min="14486" max="14486" width="15.28515625" style="67" customWidth="1"/>
    <col min="14487" max="14487" width="12.85546875" style="67" customWidth="1"/>
    <col min="14488" max="14488" width="11.7109375" style="67" customWidth="1"/>
    <col min="14489" max="14489" width="12" style="67" customWidth="1"/>
    <col min="14490" max="14490" width="7.28515625" style="67" customWidth="1"/>
    <col min="14491" max="14491" width="13.28515625" style="67" customWidth="1"/>
    <col min="14492" max="14492" width="9.28515625" style="67" customWidth="1"/>
    <col min="14493" max="14493" width="13.85546875" style="67" customWidth="1"/>
    <col min="14494" max="14496" width="8.28515625" style="67" customWidth="1"/>
    <col min="14497" max="14497" width="13" style="67" customWidth="1"/>
    <col min="14498" max="14498" width="11.85546875" style="67" customWidth="1"/>
    <col min="14499" max="14499" width="14" style="67" customWidth="1"/>
    <col min="14500" max="14500" width="15.28515625" style="67" customWidth="1"/>
    <col min="14501" max="14501" width="13.28515625" style="67" customWidth="1"/>
    <col min="14502" max="14502" width="11.28515625" style="67" customWidth="1"/>
    <col min="14503" max="14503" width="13" style="67" customWidth="1"/>
    <col min="14504" max="14504" width="15.7109375" style="67" customWidth="1"/>
    <col min="14505" max="14505" width="12.7109375" style="67" customWidth="1"/>
    <col min="14506" max="14506" width="12.28515625" style="67" customWidth="1"/>
    <col min="14507" max="14507" width="14.85546875" style="67" customWidth="1"/>
    <col min="14508" max="14508" width="11.85546875" style="67" customWidth="1"/>
    <col min="14509" max="14509" width="12" style="67" customWidth="1"/>
    <col min="14510" max="14510" width="9.7109375" style="67" customWidth="1"/>
    <col min="14511" max="14511" width="12.28515625" style="67" customWidth="1"/>
    <col min="14512" max="14512" width="8.28515625" style="67" customWidth="1"/>
    <col min="14513" max="14513" width="9.7109375" style="67" customWidth="1"/>
    <col min="14514" max="14514" width="10.28515625" style="67" customWidth="1"/>
    <col min="14515" max="14515" width="10.140625" style="67" customWidth="1"/>
    <col min="14516" max="14516" width="11.140625" style="67" customWidth="1"/>
    <col min="14517" max="14517" width="9.28515625" style="67" customWidth="1"/>
    <col min="14518" max="14518" width="50" style="67" customWidth="1"/>
    <col min="14519" max="14521" width="8.28515625" style="67" customWidth="1"/>
    <col min="14522" max="14522" width="8.7109375" style="67" customWidth="1"/>
    <col min="14523" max="14523" width="11.140625" style="67" customWidth="1"/>
    <col min="14524" max="14524" width="11.85546875" style="67" customWidth="1"/>
    <col min="14525" max="14525" width="14" style="67" customWidth="1"/>
    <col min="14526" max="14526" width="8" style="67" customWidth="1"/>
    <col min="14527" max="14527" width="9.28515625" style="67" customWidth="1"/>
    <col min="14528" max="14528" width="13.7109375" style="67" customWidth="1"/>
    <col min="14529" max="14529" width="14.140625" style="67" customWidth="1"/>
    <col min="14530" max="14530" width="12.28515625" style="67" customWidth="1"/>
    <col min="14531" max="14531" width="12.7109375" style="67" customWidth="1"/>
    <col min="14532" max="14634" width="8.85546875" style="67"/>
    <col min="14635" max="14635" width="2.28515625" style="67" customWidth="1"/>
    <col min="14636" max="14636" width="7.7109375" style="67" customWidth="1"/>
    <col min="14637" max="14637" width="8.28515625" style="67" customWidth="1"/>
    <col min="14638" max="14638" width="9.85546875" style="67" customWidth="1"/>
    <col min="14639" max="14639" width="8.85546875" style="67"/>
    <col min="14640" max="14640" width="11.7109375" style="67" customWidth="1"/>
    <col min="14641" max="14641" width="14.28515625" style="67" customWidth="1"/>
    <col min="14642" max="14642" width="8.28515625" style="67" customWidth="1"/>
    <col min="14643" max="14643" width="9.28515625" style="67" customWidth="1"/>
    <col min="14644" max="14644" width="8.85546875" style="67"/>
    <col min="14645" max="14645" width="9.85546875" style="67" customWidth="1"/>
    <col min="14646" max="14646" width="11" style="67" customWidth="1"/>
    <col min="14647" max="14647" width="11.85546875" style="67" customWidth="1"/>
    <col min="14648" max="14648" width="9.28515625" style="67" customWidth="1"/>
    <col min="14649" max="14649" width="8.140625" style="67" customWidth="1"/>
    <col min="14650" max="14651" width="8.28515625" style="67" customWidth="1"/>
    <col min="14652" max="14652" width="7.28515625" style="67" customWidth="1"/>
    <col min="14653" max="14654" width="8.28515625" style="67" customWidth="1"/>
    <col min="14655" max="14655" width="9.28515625" style="67" customWidth="1"/>
    <col min="14656" max="14656" width="16.85546875" style="67" customWidth="1"/>
    <col min="14657" max="14657" width="8.28515625" style="67" customWidth="1"/>
    <col min="14658" max="14658" width="9.28515625" style="67" customWidth="1"/>
    <col min="14659" max="14659" width="8.28515625" style="67" customWidth="1"/>
    <col min="14660" max="14660" width="12.140625" style="67" customWidth="1"/>
    <col min="14661" max="14661" width="11.7109375" style="67" customWidth="1"/>
    <col min="14662" max="14662" width="8.7109375" style="67" customWidth="1"/>
    <col min="14663" max="14663" width="9" style="67" customWidth="1"/>
    <col min="14664" max="14664" width="13.28515625" style="67" customWidth="1"/>
    <col min="14665" max="14665" width="13.140625" style="67" customWidth="1"/>
    <col min="14666" max="14666" width="11.28515625" style="67" customWidth="1"/>
    <col min="14667" max="14667" width="10" style="67" customWidth="1"/>
    <col min="14668" max="14668" width="14.28515625" style="67" customWidth="1"/>
    <col min="14669" max="14669" width="7.7109375" style="67" customWidth="1"/>
    <col min="14670" max="14671" width="9.7109375" style="67" customWidth="1"/>
    <col min="14672" max="14672" width="12.140625" style="67" customWidth="1"/>
    <col min="14673" max="14673" width="13" style="67" customWidth="1"/>
    <col min="14674" max="14674" width="14.85546875" style="67" customWidth="1"/>
    <col min="14675" max="14675" width="8.7109375" style="67" customWidth="1"/>
    <col min="14676" max="14676" width="7.7109375" style="67" customWidth="1"/>
    <col min="14677" max="14677" width="10.28515625" style="67" customWidth="1"/>
    <col min="14678" max="14678" width="13.140625" style="67" customWidth="1"/>
    <col min="14679" max="14679" width="11.7109375" style="67" customWidth="1"/>
    <col min="14680" max="14680" width="12.85546875" style="67" customWidth="1"/>
    <col min="14681" max="14681" width="9.7109375" style="67" customWidth="1"/>
    <col min="14682" max="14682" width="16.28515625" style="67" customWidth="1"/>
    <col min="14683" max="14683" width="13" style="67" customWidth="1"/>
    <col min="14684" max="14684" width="12.28515625" style="67" customWidth="1"/>
    <col min="14685" max="14685" width="14.28515625" style="67" customWidth="1"/>
    <col min="14686" max="14686" width="13" style="67" customWidth="1"/>
    <col min="14687" max="14687" width="16.85546875" style="67" customWidth="1"/>
    <col min="14688" max="14688" width="16.7109375" style="67" customWidth="1"/>
    <col min="14689" max="14689" width="14.7109375" style="67" customWidth="1"/>
    <col min="14690" max="14690" width="12.28515625" style="67" customWidth="1"/>
    <col min="14691" max="14691" width="13.28515625" style="67" customWidth="1"/>
    <col min="14692" max="14692" width="9.7109375" style="67" customWidth="1"/>
    <col min="14693" max="14693" width="9.85546875" style="67" customWidth="1"/>
    <col min="14694" max="14694" width="12.28515625" style="67" customWidth="1"/>
    <col min="14695" max="14695" width="9.7109375" style="67" customWidth="1"/>
    <col min="14696" max="14696" width="8.140625" style="67" customWidth="1"/>
    <col min="14697" max="14697" width="13.7109375" style="67" customWidth="1"/>
    <col min="14698" max="14698" width="14.7109375" style="67" customWidth="1"/>
    <col min="14699" max="14699" width="10.7109375" style="67" customWidth="1"/>
    <col min="14700" max="14700" width="11" style="67" customWidth="1"/>
    <col min="14701" max="14701" width="15.28515625" style="67" customWidth="1"/>
    <col min="14702" max="14702" width="10.140625" style="67" customWidth="1"/>
    <col min="14703" max="14703" width="8.28515625" style="67" customWidth="1"/>
    <col min="14704" max="14704" width="11.85546875" style="67" customWidth="1"/>
    <col min="14705" max="14705" width="12" style="67" customWidth="1"/>
    <col min="14706" max="14706" width="17.140625" style="67" customWidth="1"/>
    <col min="14707" max="14707" width="12.7109375" style="67" customWidth="1"/>
    <col min="14708" max="14708" width="14.85546875" style="67" customWidth="1"/>
    <col min="14709" max="14709" width="10.7109375" style="67" customWidth="1"/>
    <col min="14710" max="14710" width="14.28515625" style="67" customWidth="1"/>
    <col min="14711" max="14711" width="16.85546875" style="67" customWidth="1"/>
    <col min="14712" max="14712" width="13.28515625" style="67" customWidth="1"/>
    <col min="14713" max="14713" width="10.85546875" style="67" customWidth="1"/>
    <col min="14714" max="14714" width="10.28515625" style="67" customWidth="1"/>
    <col min="14715" max="14715" width="10.140625" style="67" customWidth="1"/>
    <col min="14716" max="14716" width="13.85546875" style="67" customWidth="1"/>
    <col min="14717" max="14717" width="16.140625" style="67" customWidth="1"/>
    <col min="14718" max="14718" width="10.85546875" style="67" customWidth="1"/>
    <col min="14719" max="14719" width="10.7109375" style="67" customWidth="1"/>
    <col min="14720" max="14720" width="11.28515625" style="67" customWidth="1"/>
    <col min="14721" max="14721" width="11" style="67" customWidth="1"/>
    <col min="14722" max="14722" width="10.85546875" style="67" customWidth="1"/>
    <col min="14723" max="14723" width="11" style="67" customWidth="1"/>
    <col min="14724" max="14724" width="10.85546875" style="67" customWidth="1"/>
    <col min="14725" max="14725" width="11" style="67" customWidth="1"/>
    <col min="14726" max="14726" width="13.28515625" style="67" customWidth="1"/>
    <col min="14727" max="14727" width="9.28515625" style="67" customWidth="1"/>
    <col min="14728" max="14728" width="7.28515625" style="67" customWidth="1"/>
    <col min="14729" max="14729" width="13.7109375" style="67" customWidth="1"/>
    <col min="14730" max="14730" width="13.28515625" style="67" customWidth="1"/>
    <col min="14731" max="14731" width="8.140625" style="67" customWidth="1"/>
    <col min="14732" max="14732" width="13.140625" style="67" customWidth="1"/>
    <col min="14733" max="14733" width="11.7109375" style="67" customWidth="1"/>
    <col min="14734" max="14734" width="11.140625" style="67" customWidth="1"/>
    <col min="14735" max="14735" width="12" style="67" customWidth="1"/>
    <col min="14736" max="14736" width="11.28515625" style="67" customWidth="1"/>
    <col min="14737" max="14737" width="13" style="67" customWidth="1"/>
    <col min="14738" max="14738" width="12.28515625" style="67" customWidth="1"/>
    <col min="14739" max="14739" width="11.85546875" style="67" customWidth="1"/>
    <col min="14740" max="14740" width="11.28515625" style="67" customWidth="1"/>
    <col min="14741" max="14741" width="13.7109375" style="67" customWidth="1"/>
    <col min="14742" max="14742" width="15.28515625" style="67" customWidth="1"/>
    <col min="14743" max="14743" width="12.85546875" style="67" customWidth="1"/>
    <col min="14744" max="14744" width="11.7109375" style="67" customWidth="1"/>
    <col min="14745" max="14745" width="12" style="67" customWidth="1"/>
    <col min="14746" max="14746" width="7.28515625" style="67" customWidth="1"/>
    <col min="14747" max="14747" width="13.28515625" style="67" customWidth="1"/>
    <col min="14748" max="14748" width="9.28515625" style="67" customWidth="1"/>
    <col min="14749" max="14749" width="13.85546875" style="67" customWidth="1"/>
    <col min="14750" max="14752" width="8.28515625" style="67" customWidth="1"/>
    <col min="14753" max="14753" width="13" style="67" customWidth="1"/>
    <col min="14754" max="14754" width="11.85546875" style="67" customWidth="1"/>
    <col min="14755" max="14755" width="14" style="67" customWidth="1"/>
    <col min="14756" max="14756" width="15.28515625" style="67" customWidth="1"/>
    <col min="14757" max="14757" width="13.28515625" style="67" customWidth="1"/>
    <col min="14758" max="14758" width="11.28515625" style="67" customWidth="1"/>
    <col min="14759" max="14759" width="13" style="67" customWidth="1"/>
    <col min="14760" max="14760" width="15.7109375" style="67" customWidth="1"/>
    <col min="14761" max="14761" width="12.7109375" style="67" customWidth="1"/>
    <col min="14762" max="14762" width="12.28515625" style="67" customWidth="1"/>
    <col min="14763" max="14763" width="14.85546875" style="67" customWidth="1"/>
    <col min="14764" max="14764" width="11.85546875" style="67" customWidth="1"/>
    <col min="14765" max="14765" width="12" style="67" customWidth="1"/>
    <col min="14766" max="14766" width="9.7109375" style="67" customWidth="1"/>
    <col min="14767" max="14767" width="12.28515625" style="67" customWidth="1"/>
    <col min="14768" max="14768" width="8.28515625" style="67" customWidth="1"/>
    <col min="14769" max="14769" width="9.7109375" style="67" customWidth="1"/>
    <col min="14770" max="14770" width="10.28515625" style="67" customWidth="1"/>
    <col min="14771" max="14771" width="10.140625" style="67" customWidth="1"/>
    <col min="14772" max="14772" width="11.140625" style="67" customWidth="1"/>
    <col min="14773" max="14773" width="9.28515625" style="67" customWidth="1"/>
    <col min="14774" max="14774" width="50" style="67" customWidth="1"/>
    <col min="14775" max="14777" width="8.28515625" style="67" customWidth="1"/>
    <col min="14778" max="14778" width="8.7109375" style="67" customWidth="1"/>
    <col min="14779" max="14779" width="11.140625" style="67" customWidth="1"/>
    <col min="14780" max="14780" width="11.85546875" style="67" customWidth="1"/>
    <col min="14781" max="14781" width="14" style="67" customWidth="1"/>
    <col min="14782" max="14782" width="8" style="67" customWidth="1"/>
    <col min="14783" max="14783" width="9.28515625" style="67" customWidth="1"/>
    <col min="14784" max="14784" width="13.7109375" style="67" customWidth="1"/>
    <col min="14785" max="14785" width="14.140625" style="67" customWidth="1"/>
    <col min="14786" max="14786" width="12.28515625" style="67" customWidth="1"/>
    <col min="14787" max="14787" width="12.7109375" style="67" customWidth="1"/>
    <col min="14788" max="14890" width="8.85546875" style="67"/>
    <col min="14891" max="14891" width="2.28515625" style="67" customWidth="1"/>
    <col min="14892" max="14892" width="7.7109375" style="67" customWidth="1"/>
    <col min="14893" max="14893" width="8.28515625" style="67" customWidth="1"/>
    <col min="14894" max="14894" width="9.85546875" style="67" customWidth="1"/>
    <col min="14895" max="14895" width="8.85546875" style="67"/>
    <col min="14896" max="14896" width="11.7109375" style="67" customWidth="1"/>
    <col min="14897" max="14897" width="14.28515625" style="67" customWidth="1"/>
    <col min="14898" max="14898" width="8.28515625" style="67" customWidth="1"/>
    <col min="14899" max="14899" width="9.28515625" style="67" customWidth="1"/>
    <col min="14900" max="14900" width="8.85546875" style="67"/>
    <col min="14901" max="14901" width="9.85546875" style="67" customWidth="1"/>
    <col min="14902" max="14902" width="11" style="67" customWidth="1"/>
    <col min="14903" max="14903" width="11.85546875" style="67" customWidth="1"/>
    <col min="14904" max="14904" width="9.28515625" style="67" customWidth="1"/>
    <col min="14905" max="14905" width="8.140625" style="67" customWidth="1"/>
    <col min="14906" max="14907" width="8.28515625" style="67" customWidth="1"/>
    <col min="14908" max="14908" width="7.28515625" style="67" customWidth="1"/>
    <col min="14909" max="14910" width="8.28515625" style="67" customWidth="1"/>
    <col min="14911" max="14911" width="9.28515625" style="67" customWidth="1"/>
    <col min="14912" max="14912" width="16.85546875" style="67" customWidth="1"/>
    <col min="14913" max="14913" width="8.28515625" style="67" customWidth="1"/>
    <col min="14914" max="14914" width="9.28515625" style="67" customWidth="1"/>
    <col min="14915" max="14915" width="8.28515625" style="67" customWidth="1"/>
    <col min="14916" max="14916" width="12.140625" style="67" customWidth="1"/>
    <col min="14917" max="14917" width="11.7109375" style="67" customWidth="1"/>
    <col min="14918" max="14918" width="8.7109375" style="67" customWidth="1"/>
    <col min="14919" max="14919" width="9" style="67" customWidth="1"/>
    <col min="14920" max="14920" width="13.28515625" style="67" customWidth="1"/>
    <col min="14921" max="14921" width="13.140625" style="67" customWidth="1"/>
    <col min="14922" max="14922" width="11.28515625" style="67" customWidth="1"/>
    <col min="14923" max="14923" width="10" style="67" customWidth="1"/>
    <col min="14924" max="14924" width="14.28515625" style="67" customWidth="1"/>
    <col min="14925" max="14925" width="7.7109375" style="67" customWidth="1"/>
    <col min="14926" max="14927" width="9.7109375" style="67" customWidth="1"/>
    <col min="14928" max="14928" width="12.140625" style="67" customWidth="1"/>
    <col min="14929" max="14929" width="13" style="67" customWidth="1"/>
    <col min="14930" max="14930" width="14.85546875" style="67" customWidth="1"/>
    <col min="14931" max="14931" width="8.7109375" style="67" customWidth="1"/>
    <col min="14932" max="14932" width="7.7109375" style="67" customWidth="1"/>
    <col min="14933" max="14933" width="10.28515625" style="67" customWidth="1"/>
    <col min="14934" max="14934" width="13.140625" style="67" customWidth="1"/>
    <col min="14935" max="14935" width="11.7109375" style="67" customWidth="1"/>
    <col min="14936" max="14936" width="12.85546875" style="67" customWidth="1"/>
    <col min="14937" max="14937" width="9.7109375" style="67" customWidth="1"/>
    <col min="14938" max="14938" width="16.28515625" style="67" customWidth="1"/>
    <col min="14939" max="14939" width="13" style="67" customWidth="1"/>
    <col min="14940" max="14940" width="12.28515625" style="67" customWidth="1"/>
    <col min="14941" max="14941" width="14.28515625" style="67" customWidth="1"/>
    <col min="14942" max="14942" width="13" style="67" customWidth="1"/>
    <col min="14943" max="14943" width="16.85546875" style="67" customWidth="1"/>
    <col min="14944" max="14944" width="16.7109375" style="67" customWidth="1"/>
    <col min="14945" max="14945" width="14.7109375" style="67" customWidth="1"/>
    <col min="14946" max="14946" width="12.28515625" style="67" customWidth="1"/>
    <col min="14947" max="14947" width="13.28515625" style="67" customWidth="1"/>
    <col min="14948" max="14948" width="9.7109375" style="67" customWidth="1"/>
    <col min="14949" max="14949" width="9.85546875" style="67" customWidth="1"/>
    <col min="14950" max="14950" width="12.28515625" style="67" customWidth="1"/>
    <col min="14951" max="14951" width="9.7109375" style="67" customWidth="1"/>
    <col min="14952" max="14952" width="8.140625" style="67" customWidth="1"/>
    <col min="14953" max="14953" width="13.7109375" style="67" customWidth="1"/>
    <col min="14954" max="14954" width="14.7109375" style="67" customWidth="1"/>
    <col min="14955" max="14955" width="10.7109375" style="67" customWidth="1"/>
    <col min="14956" max="14956" width="11" style="67" customWidth="1"/>
    <col min="14957" max="14957" width="15.28515625" style="67" customWidth="1"/>
    <col min="14958" max="14958" width="10.140625" style="67" customWidth="1"/>
    <col min="14959" max="14959" width="8.28515625" style="67" customWidth="1"/>
    <col min="14960" max="14960" width="11.85546875" style="67" customWidth="1"/>
    <col min="14961" max="14961" width="12" style="67" customWidth="1"/>
    <col min="14962" max="14962" width="17.140625" style="67" customWidth="1"/>
    <col min="14963" max="14963" width="12.7109375" style="67" customWidth="1"/>
    <col min="14964" max="14964" width="14.85546875" style="67" customWidth="1"/>
    <col min="14965" max="14965" width="10.7109375" style="67" customWidth="1"/>
    <col min="14966" max="14966" width="14.28515625" style="67" customWidth="1"/>
    <col min="14967" max="14967" width="16.85546875" style="67" customWidth="1"/>
    <col min="14968" max="14968" width="13.28515625" style="67" customWidth="1"/>
    <col min="14969" max="14969" width="10.85546875" style="67" customWidth="1"/>
    <col min="14970" max="14970" width="10.28515625" style="67" customWidth="1"/>
    <col min="14971" max="14971" width="10.140625" style="67" customWidth="1"/>
    <col min="14972" max="14972" width="13.85546875" style="67" customWidth="1"/>
    <col min="14973" max="14973" width="16.140625" style="67" customWidth="1"/>
    <col min="14974" max="14974" width="10.85546875" style="67" customWidth="1"/>
    <col min="14975" max="14975" width="10.7109375" style="67" customWidth="1"/>
    <col min="14976" max="14976" width="11.28515625" style="67" customWidth="1"/>
    <col min="14977" max="14977" width="11" style="67" customWidth="1"/>
    <col min="14978" max="14978" width="10.85546875" style="67" customWidth="1"/>
    <col min="14979" max="14979" width="11" style="67" customWidth="1"/>
    <col min="14980" max="14980" width="10.85546875" style="67" customWidth="1"/>
    <col min="14981" max="14981" width="11" style="67" customWidth="1"/>
    <col min="14982" max="14982" width="13.28515625" style="67" customWidth="1"/>
    <col min="14983" max="14983" width="9.28515625" style="67" customWidth="1"/>
    <col min="14984" max="14984" width="7.28515625" style="67" customWidth="1"/>
    <col min="14985" max="14985" width="13.7109375" style="67" customWidth="1"/>
    <col min="14986" max="14986" width="13.28515625" style="67" customWidth="1"/>
    <col min="14987" max="14987" width="8.140625" style="67" customWidth="1"/>
    <col min="14988" max="14988" width="13.140625" style="67" customWidth="1"/>
    <col min="14989" max="14989" width="11.7109375" style="67" customWidth="1"/>
    <col min="14990" max="14990" width="11.140625" style="67" customWidth="1"/>
    <col min="14991" max="14991" width="12" style="67" customWidth="1"/>
    <col min="14992" max="14992" width="11.28515625" style="67" customWidth="1"/>
    <col min="14993" max="14993" width="13" style="67" customWidth="1"/>
    <col min="14994" max="14994" width="12.28515625" style="67" customWidth="1"/>
    <col min="14995" max="14995" width="11.85546875" style="67" customWidth="1"/>
    <col min="14996" max="14996" width="11.28515625" style="67" customWidth="1"/>
    <col min="14997" max="14997" width="13.7109375" style="67" customWidth="1"/>
    <col min="14998" max="14998" width="15.28515625" style="67" customWidth="1"/>
    <col min="14999" max="14999" width="12.85546875" style="67" customWidth="1"/>
    <col min="15000" max="15000" width="11.7109375" style="67" customWidth="1"/>
    <col min="15001" max="15001" width="12" style="67" customWidth="1"/>
    <col min="15002" max="15002" width="7.28515625" style="67" customWidth="1"/>
    <col min="15003" max="15003" width="13.28515625" style="67" customWidth="1"/>
    <col min="15004" max="15004" width="9.28515625" style="67" customWidth="1"/>
    <col min="15005" max="15005" width="13.85546875" style="67" customWidth="1"/>
    <col min="15006" max="15008" width="8.28515625" style="67" customWidth="1"/>
    <col min="15009" max="15009" width="13" style="67" customWidth="1"/>
    <col min="15010" max="15010" width="11.85546875" style="67" customWidth="1"/>
    <col min="15011" max="15011" width="14" style="67" customWidth="1"/>
    <col min="15012" max="15012" width="15.28515625" style="67" customWidth="1"/>
    <col min="15013" max="15013" width="13.28515625" style="67" customWidth="1"/>
    <col min="15014" max="15014" width="11.28515625" style="67" customWidth="1"/>
    <col min="15015" max="15015" width="13" style="67" customWidth="1"/>
    <col min="15016" max="15016" width="15.7109375" style="67" customWidth="1"/>
    <col min="15017" max="15017" width="12.7109375" style="67" customWidth="1"/>
    <col min="15018" max="15018" width="12.28515625" style="67" customWidth="1"/>
    <col min="15019" max="15019" width="14.85546875" style="67" customWidth="1"/>
    <col min="15020" max="15020" width="11.85546875" style="67" customWidth="1"/>
    <col min="15021" max="15021" width="12" style="67" customWidth="1"/>
    <col min="15022" max="15022" width="9.7109375" style="67" customWidth="1"/>
    <col min="15023" max="15023" width="12.28515625" style="67" customWidth="1"/>
    <col min="15024" max="15024" width="8.28515625" style="67" customWidth="1"/>
    <col min="15025" max="15025" width="9.7109375" style="67" customWidth="1"/>
    <col min="15026" max="15026" width="10.28515625" style="67" customWidth="1"/>
    <col min="15027" max="15027" width="10.140625" style="67" customWidth="1"/>
    <col min="15028" max="15028" width="11.140625" style="67" customWidth="1"/>
    <col min="15029" max="15029" width="9.28515625" style="67" customWidth="1"/>
    <col min="15030" max="15030" width="50" style="67" customWidth="1"/>
    <col min="15031" max="15033" width="8.28515625" style="67" customWidth="1"/>
    <col min="15034" max="15034" width="8.7109375" style="67" customWidth="1"/>
    <col min="15035" max="15035" width="11.140625" style="67" customWidth="1"/>
    <col min="15036" max="15036" width="11.85546875" style="67" customWidth="1"/>
    <col min="15037" max="15037" width="14" style="67" customWidth="1"/>
    <col min="15038" max="15038" width="8" style="67" customWidth="1"/>
    <col min="15039" max="15039" width="9.28515625" style="67" customWidth="1"/>
    <col min="15040" max="15040" width="13.7109375" style="67" customWidth="1"/>
    <col min="15041" max="15041" width="14.140625" style="67" customWidth="1"/>
    <col min="15042" max="15042" width="12.28515625" style="67" customWidth="1"/>
    <col min="15043" max="15043" width="12.7109375" style="67" customWidth="1"/>
    <col min="15044" max="15146" width="8.85546875" style="67"/>
    <col min="15147" max="15147" width="2.28515625" style="67" customWidth="1"/>
    <col min="15148" max="15148" width="7.7109375" style="67" customWidth="1"/>
    <col min="15149" max="15149" width="8.28515625" style="67" customWidth="1"/>
    <col min="15150" max="15150" width="9.85546875" style="67" customWidth="1"/>
    <col min="15151" max="15151" width="8.85546875" style="67"/>
    <col min="15152" max="15152" width="11.7109375" style="67" customWidth="1"/>
    <col min="15153" max="15153" width="14.28515625" style="67" customWidth="1"/>
    <col min="15154" max="15154" width="8.28515625" style="67" customWidth="1"/>
    <col min="15155" max="15155" width="9.28515625" style="67" customWidth="1"/>
    <col min="15156" max="15156" width="8.85546875" style="67"/>
    <col min="15157" max="15157" width="9.85546875" style="67" customWidth="1"/>
    <col min="15158" max="15158" width="11" style="67" customWidth="1"/>
    <col min="15159" max="15159" width="11.85546875" style="67" customWidth="1"/>
    <col min="15160" max="15160" width="9.28515625" style="67" customWidth="1"/>
    <col min="15161" max="15161" width="8.140625" style="67" customWidth="1"/>
    <col min="15162" max="15163" width="8.28515625" style="67" customWidth="1"/>
    <col min="15164" max="15164" width="7.28515625" style="67" customWidth="1"/>
    <col min="15165" max="15166" width="8.28515625" style="67" customWidth="1"/>
    <col min="15167" max="15167" width="9.28515625" style="67" customWidth="1"/>
    <col min="15168" max="15168" width="16.85546875" style="67" customWidth="1"/>
    <col min="15169" max="15169" width="8.28515625" style="67" customWidth="1"/>
    <col min="15170" max="15170" width="9.28515625" style="67" customWidth="1"/>
    <col min="15171" max="15171" width="8.28515625" style="67" customWidth="1"/>
    <col min="15172" max="15172" width="12.140625" style="67" customWidth="1"/>
    <col min="15173" max="15173" width="11.7109375" style="67" customWidth="1"/>
    <col min="15174" max="15174" width="8.7109375" style="67" customWidth="1"/>
    <col min="15175" max="15175" width="9" style="67" customWidth="1"/>
    <col min="15176" max="15176" width="13.28515625" style="67" customWidth="1"/>
    <col min="15177" max="15177" width="13.140625" style="67" customWidth="1"/>
    <col min="15178" max="15178" width="11.28515625" style="67" customWidth="1"/>
    <col min="15179" max="15179" width="10" style="67" customWidth="1"/>
    <col min="15180" max="15180" width="14.28515625" style="67" customWidth="1"/>
    <col min="15181" max="15181" width="7.7109375" style="67" customWidth="1"/>
    <col min="15182" max="15183" width="9.7109375" style="67" customWidth="1"/>
    <col min="15184" max="15184" width="12.140625" style="67" customWidth="1"/>
    <col min="15185" max="15185" width="13" style="67" customWidth="1"/>
    <col min="15186" max="15186" width="14.85546875" style="67" customWidth="1"/>
    <col min="15187" max="15187" width="8.7109375" style="67" customWidth="1"/>
    <col min="15188" max="15188" width="7.7109375" style="67" customWidth="1"/>
    <col min="15189" max="15189" width="10.28515625" style="67" customWidth="1"/>
    <col min="15190" max="15190" width="13.140625" style="67" customWidth="1"/>
    <col min="15191" max="15191" width="11.7109375" style="67" customWidth="1"/>
    <col min="15192" max="15192" width="12.85546875" style="67" customWidth="1"/>
    <col min="15193" max="15193" width="9.7109375" style="67" customWidth="1"/>
    <col min="15194" max="15194" width="16.28515625" style="67" customWidth="1"/>
    <col min="15195" max="15195" width="13" style="67" customWidth="1"/>
    <col min="15196" max="15196" width="12.28515625" style="67" customWidth="1"/>
    <col min="15197" max="15197" width="14.28515625" style="67" customWidth="1"/>
    <col min="15198" max="15198" width="13" style="67" customWidth="1"/>
    <col min="15199" max="15199" width="16.85546875" style="67" customWidth="1"/>
    <col min="15200" max="15200" width="16.7109375" style="67" customWidth="1"/>
    <col min="15201" max="15201" width="14.7109375" style="67" customWidth="1"/>
    <col min="15202" max="15202" width="12.28515625" style="67" customWidth="1"/>
    <col min="15203" max="15203" width="13.28515625" style="67" customWidth="1"/>
    <col min="15204" max="15204" width="9.7109375" style="67" customWidth="1"/>
    <col min="15205" max="15205" width="9.85546875" style="67" customWidth="1"/>
    <col min="15206" max="15206" width="12.28515625" style="67" customWidth="1"/>
    <col min="15207" max="15207" width="9.7109375" style="67" customWidth="1"/>
    <col min="15208" max="15208" width="8.140625" style="67" customWidth="1"/>
    <col min="15209" max="15209" width="13.7109375" style="67" customWidth="1"/>
    <col min="15210" max="15210" width="14.7109375" style="67" customWidth="1"/>
    <col min="15211" max="15211" width="10.7109375" style="67" customWidth="1"/>
    <col min="15212" max="15212" width="11" style="67" customWidth="1"/>
    <col min="15213" max="15213" width="15.28515625" style="67" customWidth="1"/>
    <col min="15214" max="15214" width="10.140625" style="67" customWidth="1"/>
    <col min="15215" max="15215" width="8.28515625" style="67" customWidth="1"/>
    <col min="15216" max="15216" width="11.85546875" style="67" customWidth="1"/>
    <col min="15217" max="15217" width="12" style="67" customWidth="1"/>
    <col min="15218" max="15218" width="17.140625" style="67" customWidth="1"/>
    <col min="15219" max="15219" width="12.7109375" style="67" customWidth="1"/>
    <col min="15220" max="15220" width="14.85546875" style="67" customWidth="1"/>
    <col min="15221" max="15221" width="10.7109375" style="67" customWidth="1"/>
    <col min="15222" max="15222" width="14.28515625" style="67" customWidth="1"/>
    <col min="15223" max="15223" width="16.85546875" style="67" customWidth="1"/>
    <col min="15224" max="15224" width="13.28515625" style="67" customWidth="1"/>
    <col min="15225" max="15225" width="10.85546875" style="67" customWidth="1"/>
    <col min="15226" max="15226" width="10.28515625" style="67" customWidth="1"/>
    <col min="15227" max="15227" width="10.140625" style="67" customWidth="1"/>
    <col min="15228" max="15228" width="13.85546875" style="67" customWidth="1"/>
    <col min="15229" max="15229" width="16.140625" style="67" customWidth="1"/>
    <col min="15230" max="15230" width="10.85546875" style="67" customWidth="1"/>
    <col min="15231" max="15231" width="10.7109375" style="67" customWidth="1"/>
    <col min="15232" max="15232" width="11.28515625" style="67" customWidth="1"/>
    <col min="15233" max="15233" width="11" style="67" customWidth="1"/>
    <col min="15234" max="15234" width="10.85546875" style="67" customWidth="1"/>
    <col min="15235" max="15235" width="11" style="67" customWidth="1"/>
    <col min="15236" max="15236" width="10.85546875" style="67" customWidth="1"/>
    <col min="15237" max="15237" width="11" style="67" customWidth="1"/>
    <col min="15238" max="15238" width="13.28515625" style="67" customWidth="1"/>
    <col min="15239" max="15239" width="9.28515625" style="67" customWidth="1"/>
    <col min="15240" max="15240" width="7.28515625" style="67" customWidth="1"/>
    <col min="15241" max="15241" width="13.7109375" style="67" customWidth="1"/>
    <col min="15242" max="15242" width="13.28515625" style="67" customWidth="1"/>
    <col min="15243" max="15243" width="8.140625" style="67" customWidth="1"/>
    <col min="15244" max="15244" width="13.140625" style="67" customWidth="1"/>
    <col min="15245" max="15245" width="11.7109375" style="67" customWidth="1"/>
    <col min="15246" max="15246" width="11.140625" style="67" customWidth="1"/>
    <col min="15247" max="15247" width="12" style="67" customWidth="1"/>
    <col min="15248" max="15248" width="11.28515625" style="67" customWidth="1"/>
    <col min="15249" max="15249" width="13" style="67" customWidth="1"/>
    <col min="15250" max="15250" width="12.28515625" style="67" customWidth="1"/>
    <col min="15251" max="15251" width="11.85546875" style="67" customWidth="1"/>
    <col min="15252" max="15252" width="11.28515625" style="67" customWidth="1"/>
    <col min="15253" max="15253" width="13.7109375" style="67" customWidth="1"/>
    <col min="15254" max="15254" width="15.28515625" style="67" customWidth="1"/>
    <col min="15255" max="15255" width="12.85546875" style="67" customWidth="1"/>
    <col min="15256" max="15256" width="11.7109375" style="67" customWidth="1"/>
    <col min="15257" max="15257" width="12" style="67" customWidth="1"/>
    <col min="15258" max="15258" width="7.28515625" style="67" customWidth="1"/>
    <col min="15259" max="15259" width="13.28515625" style="67" customWidth="1"/>
    <col min="15260" max="15260" width="9.28515625" style="67" customWidth="1"/>
    <col min="15261" max="15261" width="13.85546875" style="67" customWidth="1"/>
    <col min="15262" max="15264" width="8.28515625" style="67" customWidth="1"/>
    <col min="15265" max="15265" width="13" style="67" customWidth="1"/>
    <col min="15266" max="15266" width="11.85546875" style="67" customWidth="1"/>
    <col min="15267" max="15267" width="14" style="67" customWidth="1"/>
    <col min="15268" max="15268" width="15.28515625" style="67" customWidth="1"/>
    <col min="15269" max="15269" width="13.28515625" style="67" customWidth="1"/>
    <col min="15270" max="15270" width="11.28515625" style="67" customWidth="1"/>
    <col min="15271" max="15271" width="13" style="67" customWidth="1"/>
    <col min="15272" max="15272" width="15.7109375" style="67" customWidth="1"/>
    <col min="15273" max="15273" width="12.7109375" style="67" customWidth="1"/>
    <col min="15274" max="15274" width="12.28515625" style="67" customWidth="1"/>
    <col min="15275" max="15275" width="14.85546875" style="67" customWidth="1"/>
    <col min="15276" max="15276" width="11.85546875" style="67" customWidth="1"/>
    <col min="15277" max="15277" width="12" style="67" customWidth="1"/>
    <col min="15278" max="15278" width="9.7109375" style="67" customWidth="1"/>
    <col min="15279" max="15279" width="12.28515625" style="67" customWidth="1"/>
    <col min="15280" max="15280" width="8.28515625" style="67" customWidth="1"/>
    <col min="15281" max="15281" width="9.7109375" style="67" customWidth="1"/>
    <col min="15282" max="15282" width="10.28515625" style="67" customWidth="1"/>
    <col min="15283" max="15283" width="10.140625" style="67" customWidth="1"/>
    <col min="15284" max="15284" width="11.140625" style="67" customWidth="1"/>
    <col min="15285" max="15285" width="9.28515625" style="67" customWidth="1"/>
    <col min="15286" max="15286" width="50" style="67" customWidth="1"/>
    <col min="15287" max="15289" width="8.28515625" style="67" customWidth="1"/>
    <col min="15290" max="15290" width="8.7109375" style="67" customWidth="1"/>
    <col min="15291" max="15291" width="11.140625" style="67" customWidth="1"/>
    <col min="15292" max="15292" width="11.85546875" style="67" customWidth="1"/>
    <col min="15293" max="15293" width="14" style="67" customWidth="1"/>
    <col min="15294" max="15294" width="8" style="67" customWidth="1"/>
    <col min="15295" max="15295" width="9.28515625" style="67" customWidth="1"/>
    <col min="15296" max="15296" width="13.7109375" style="67" customWidth="1"/>
    <col min="15297" max="15297" width="14.140625" style="67" customWidth="1"/>
    <col min="15298" max="15298" width="12.28515625" style="67" customWidth="1"/>
    <col min="15299" max="15299" width="12.7109375" style="67" customWidth="1"/>
    <col min="15300" max="15402" width="8.85546875" style="67"/>
    <col min="15403" max="15403" width="2.28515625" style="67" customWidth="1"/>
    <col min="15404" max="15404" width="7.7109375" style="67" customWidth="1"/>
    <col min="15405" max="15405" width="8.28515625" style="67" customWidth="1"/>
    <col min="15406" max="15406" width="9.85546875" style="67" customWidth="1"/>
    <col min="15407" max="15407" width="8.85546875" style="67"/>
    <col min="15408" max="15408" width="11.7109375" style="67" customWidth="1"/>
    <col min="15409" max="15409" width="14.28515625" style="67" customWidth="1"/>
    <col min="15410" max="15410" width="8.28515625" style="67" customWidth="1"/>
    <col min="15411" max="15411" width="9.28515625" style="67" customWidth="1"/>
    <col min="15412" max="15412" width="8.85546875" style="67"/>
    <col min="15413" max="15413" width="9.85546875" style="67" customWidth="1"/>
    <col min="15414" max="15414" width="11" style="67" customWidth="1"/>
    <col min="15415" max="15415" width="11.85546875" style="67" customWidth="1"/>
    <col min="15416" max="15416" width="9.28515625" style="67" customWidth="1"/>
    <col min="15417" max="15417" width="8.140625" style="67" customWidth="1"/>
    <col min="15418" max="15419" width="8.28515625" style="67" customWidth="1"/>
    <col min="15420" max="15420" width="7.28515625" style="67" customWidth="1"/>
    <col min="15421" max="15422" width="8.28515625" style="67" customWidth="1"/>
    <col min="15423" max="15423" width="9.28515625" style="67" customWidth="1"/>
    <col min="15424" max="15424" width="16.85546875" style="67" customWidth="1"/>
    <col min="15425" max="15425" width="8.28515625" style="67" customWidth="1"/>
    <col min="15426" max="15426" width="9.28515625" style="67" customWidth="1"/>
    <col min="15427" max="15427" width="8.28515625" style="67" customWidth="1"/>
    <col min="15428" max="15428" width="12.140625" style="67" customWidth="1"/>
    <col min="15429" max="15429" width="11.7109375" style="67" customWidth="1"/>
    <col min="15430" max="15430" width="8.7109375" style="67" customWidth="1"/>
    <col min="15431" max="15431" width="9" style="67" customWidth="1"/>
    <col min="15432" max="15432" width="13.28515625" style="67" customWidth="1"/>
    <col min="15433" max="15433" width="13.140625" style="67" customWidth="1"/>
    <col min="15434" max="15434" width="11.28515625" style="67" customWidth="1"/>
    <col min="15435" max="15435" width="10" style="67" customWidth="1"/>
    <col min="15436" max="15436" width="14.28515625" style="67" customWidth="1"/>
    <col min="15437" max="15437" width="7.7109375" style="67" customWidth="1"/>
    <col min="15438" max="15439" width="9.7109375" style="67" customWidth="1"/>
    <col min="15440" max="15440" width="12.140625" style="67" customWidth="1"/>
    <col min="15441" max="15441" width="13" style="67" customWidth="1"/>
    <col min="15442" max="15442" width="14.85546875" style="67" customWidth="1"/>
    <col min="15443" max="15443" width="8.7109375" style="67" customWidth="1"/>
    <col min="15444" max="15444" width="7.7109375" style="67" customWidth="1"/>
    <col min="15445" max="15445" width="10.28515625" style="67" customWidth="1"/>
    <col min="15446" max="15446" width="13.140625" style="67" customWidth="1"/>
    <col min="15447" max="15447" width="11.7109375" style="67" customWidth="1"/>
    <col min="15448" max="15448" width="12.85546875" style="67" customWidth="1"/>
    <col min="15449" max="15449" width="9.7109375" style="67" customWidth="1"/>
    <col min="15450" max="15450" width="16.28515625" style="67" customWidth="1"/>
    <col min="15451" max="15451" width="13" style="67" customWidth="1"/>
    <col min="15452" max="15452" width="12.28515625" style="67" customWidth="1"/>
    <col min="15453" max="15453" width="14.28515625" style="67" customWidth="1"/>
    <col min="15454" max="15454" width="13" style="67" customWidth="1"/>
    <col min="15455" max="15455" width="16.85546875" style="67" customWidth="1"/>
    <col min="15456" max="15456" width="16.7109375" style="67" customWidth="1"/>
    <col min="15457" max="15457" width="14.7109375" style="67" customWidth="1"/>
    <col min="15458" max="15458" width="12.28515625" style="67" customWidth="1"/>
    <col min="15459" max="15459" width="13.28515625" style="67" customWidth="1"/>
    <col min="15460" max="15460" width="9.7109375" style="67" customWidth="1"/>
    <col min="15461" max="15461" width="9.85546875" style="67" customWidth="1"/>
    <col min="15462" max="15462" width="12.28515625" style="67" customWidth="1"/>
    <col min="15463" max="15463" width="9.7109375" style="67" customWidth="1"/>
    <col min="15464" max="15464" width="8.140625" style="67" customWidth="1"/>
    <col min="15465" max="15465" width="13.7109375" style="67" customWidth="1"/>
    <col min="15466" max="15466" width="14.7109375" style="67" customWidth="1"/>
    <col min="15467" max="15467" width="10.7109375" style="67" customWidth="1"/>
    <col min="15468" max="15468" width="11" style="67" customWidth="1"/>
    <col min="15469" max="15469" width="15.28515625" style="67" customWidth="1"/>
    <col min="15470" max="15470" width="10.140625" style="67" customWidth="1"/>
    <col min="15471" max="15471" width="8.28515625" style="67" customWidth="1"/>
    <col min="15472" max="15472" width="11.85546875" style="67" customWidth="1"/>
    <col min="15473" max="15473" width="12" style="67" customWidth="1"/>
    <col min="15474" max="15474" width="17.140625" style="67" customWidth="1"/>
    <col min="15475" max="15475" width="12.7109375" style="67" customWidth="1"/>
    <col min="15476" max="15476" width="14.85546875" style="67" customWidth="1"/>
    <col min="15477" max="15477" width="10.7109375" style="67" customWidth="1"/>
    <col min="15478" max="15478" width="14.28515625" style="67" customWidth="1"/>
    <col min="15479" max="15479" width="16.85546875" style="67" customWidth="1"/>
    <col min="15480" max="15480" width="13.28515625" style="67" customWidth="1"/>
    <col min="15481" max="15481" width="10.85546875" style="67" customWidth="1"/>
    <col min="15482" max="15482" width="10.28515625" style="67" customWidth="1"/>
    <col min="15483" max="15483" width="10.140625" style="67" customWidth="1"/>
    <col min="15484" max="15484" width="13.85546875" style="67" customWidth="1"/>
    <col min="15485" max="15485" width="16.140625" style="67" customWidth="1"/>
    <col min="15486" max="15486" width="10.85546875" style="67" customWidth="1"/>
    <col min="15487" max="15487" width="10.7109375" style="67" customWidth="1"/>
    <col min="15488" max="15488" width="11.28515625" style="67" customWidth="1"/>
    <col min="15489" max="15489" width="11" style="67" customWidth="1"/>
    <col min="15490" max="15490" width="10.85546875" style="67" customWidth="1"/>
    <col min="15491" max="15491" width="11" style="67" customWidth="1"/>
    <col min="15492" max="15492" width="10.85546875" style="67" customWidth="1"/>
    <col min="15493" max="15493" width="11" style="67" customWidth="1"/>
    <col min="15494" max="15494" width="13.28515625" style="67" customWidth="1"/>
    <col min="15495" max="15495" width="9.28515625" style="67" customWidth="1"/>
    <col min="15496" max="15496" width="7.28515625" style="67" customWidth="1"/>
    <col min="15497" max="15497" width="13.7109375" style="67" customWidth="1"/>
    <col min="15498" max="15498" width="13.28515625" style="67" customWidth="1"/>
    <col min="15499" max="15499" width="8.140625" style="67" customWidth="1"/>
    <col min="15500" max="15500" width="13.140625" style="67" customWidth="1"/>
    <col min="15501" max="15501" width="11.7109375" style="67" customWidth="1"/>
    <col min="15502" max="15502" width="11.140625" style="67" customWidth="1"/>
    <col min="15503" max="15503" width="12" style="67" customWidth="1"/>
    <col min="15504" max="15504" width="11.28515625" style="67" customWidth="1"/>
    <col min="15505" max="15505" width="13" style="67" customWidth="1"/>
    <col min="15506" max="15506" width="12.28515625" style="67" customWidth="1"/>
    <col min="15507" max="15507" width="11.85546875" style="67" customWidth="1"/>
    <col min="15508" max="15508" width="11.28515625" style="67" customWidth="1"/>
    <col min="15509" max="15509" width="13.7109375" style="67" customWidth="1"/>
    <col min="15510" max="15510" width="15.28515625" style="67" customWidth="1"/>
    <col min="15511" max="15511" width="12.85546875" style="67" customWidth="1"/>
    <col min="15512" max="15512" width="11.7109375" style="67" customWidth="1"/>
    <col min="15513" max="15513" width="12" style="67" customWidth="1"/>
    <col min="15514" max="15514" width="7.28515625" style="67" customWidth="1"/>
    <col min="15515" max="15515" width="13.28515625" style="67" customWidth="1"/>
    <col min="15516" max="15516" width="9.28515625" style="67" customWidth="1"/>
    <col min="15517" max="15517" width="13.85546875" style="67" customWidth="1"/>
    <col min="15518" max="15520" width="8.28515625" style="67" customWidth="1"/>
    <col min="15521" max="15521" width="13" style="67" customWidth="1"/>
    <col min="15522" max="15522" width="11.85546875" style="67" customWidth="1"/>
    <col min="15523" max="15523" width="14" style="67" customWidth="1"/>
    <col min="15524" max="15524" width="15.28515625" style="67" customWidth="1"/>
    <col min="15525" max="15525" width="13.28515625" style="67" customWidth="1"/>
    <col min="15526" max="15526" width="11.28515625" style="67" customWidth="1"/>
    <col min="15527" max="15527" width="13" style="67" customWidth="1"/>
    <col min="15528" max="15528" width="15.7109375" style="67" customWidth="1"/>
    <col min="15529" max="15529" width="12.7109375" style="67" customWidth="1"/>
    <col min="15530" max="15530" width="12.28515625" style="67" customWidth="1"/>
    <col min="15531" max="15531" width="14.85546875" style="67" customWidth="1"/>
    <col min="15532" max="15532" width="11.85546875" style="67" customWidth="1"/>
    <col min="15533" max="15533" width="12" style="67" customWidth="1"/>
    <col min="15534" max="15534" width="9.7109375" style="67" customWidth="1"/>
    <col min="15535" max="15535" width="12.28515625" style="67" customWidth="1"/>
    <col min="15536" max="15536" width="8.28515625" style="67" customWidth="1"/>
    <col min="15537" max="15537" width="9.7109375" style="67" customWidth="1"/>
    <col min="15538" max="15538" width="10.28515625" style="67" customWidth="1"/>
    <col min="15539" max="15539" width="10.140625" style="67" customWidth="1"/>
    <col min="15540" max="15540" width="11.140625" style="67" customWidth="1"/>
    <col min="15541" max="15541" width="9.28515625" style="67" customWidth="1"/>
    <col min="15542" max="15542" width="50" style="67" customWidth="1"/>
    <col min="15543" max="15545" width="8.28515625" style="67" customWidth="1"/>
    <col min="15546" max="15546" width="8.7109375" style="67" customWidth="1"/>
    <col min="15547" max="15547" width="11.140625" style="67" customWidth="1"/>
    <col min="15548" max="15548" width="11.85546875" style="67" customWidth="1"/>
    <col min="15549" max="15549" width="14" style="67" customWidth="1"/>
    <col min="15550" max="15550" width="8" style="67" customWidth="1"/>
    <col min="15551" max="15551" width="9.28515625" style="67" customWidth="1"/>
    <col min="15552" max="15552" width="13.7109375" style="67" customWidth="1"/>
    <col min="15553" max="15553" width="14.140625" style="67" customWidth="1"/>
    <col min="15554" max="15554" width="12.28515625" style="67" customWidth="1"/>
    <col min="15555" max="15555" width="12.7109375" style="67" customWidth="1"/>
    <col min="15556" max="15658" width="8.85546875" style="67"/>
    <col min="15659" max="15659" width="2.28515625" style="67" customWidth="1"/>
    <col min="15660" max="15660" width="7.7109375" style="67" customWidth="1"/>
    <col min="15661" max="15661" width="8.28515625" style="67" customWidth="1"/>
    <col min="15662" max="15662" width="9.85546875" style="67" customWidth="1"/>
    <col min="15663" max="15663" width="8.85546875" style="67"/>
    <col min="15664" max="15664" width="11.7109375" style="67" customWidth="1"/>
    <col min="15665" max="15665" width="14.28515625" style="67" customWidth="1"/>
    <col min="15666" max="15666" width="8.28515625" style="67" customWidth="1"/>
    <col min="15667" max="15667" width="9.28515625" style="67" customWidth="1"/>
    <col min="15668" max="15668" width="8.85546875" style="67"/>
    <col min="15669" max="15669" width="9.85546875" style="67" customWidth="1"/>
    <col min="15670" max="15670" width="11" style="67" customWidth="1"/>
    <col min="15671" max="15671" width="11.85546875" style="67" customWidth="1"/>
    <col min="15672" max="15672" width="9.28515625" style="67" customWidth="1"/>
    <col min="15673" max="15673" width="8.140625" style="67" customWidth="1"/>
    <col min="15674" max="15675" width="8.28515625" style="67" customWidth="1"/>
    <col min="15676" max="15676" width="7.28515625" style="67" customWidth="1"/>
    <col min="15677" max="15678" width="8.28515625" style="67" customWidth="1"/>
    <col min="15679" max="15679" width="9.28515625" style="67" customWidth="1"/>
    <col min="15680" max="15680" width="16.85546875" style="67" customWidth="1"/>
    <col min="15681" max="15681" width="8.28515625" style="67" customWidth="1"/>
    <col min="15682" max="15682" width="9.28515625" style="67" customWidth="1"/>
    <col min="15683" max="15683" width="8.28515625" style="67" customWidth="1"/>
    <col min="15684" max="15684" width="12.140625" style="67" customWidth="1"/>
    <col min="15685" max="15685" width="11.7109375" style="67" customWidth="1"/>
    <col min="15686" max="15686" width="8.7109375" style="67" customWidth="1"/>
    <col min="15687" max="15687" width="9" style="67" customWidth="1"/>
    <col min="15688" max="15688" width="13.28515625" style="67" customWidth="1"/>
    <col min="15689" max="15689" width="13.140625" style="67" customWidth="1"/>
    <col min="15690" max="15690" width="11.28515625" style="67" customWidth="1"/>
    <col min="15691" max="15691" width="10" style="67" customWidth="1"/>
    <col min="15692" max="15692" width="14.28515625" style="67" customWidth="1"/>
    <col min="15693" max="15693" width="7.7109375" style="67" customWidth="1"/>
    <col min="15694" max="15695" width="9.7109375" style="67" customWidth="1"/>
    <col min="15696" max="15696" width="12.140625" style="67" customWidth="1"/>
    <col min="15697" max="15697" width="13" style="67" customWidth="1"/>
    <col min="15698" max="15698" width="14.85546875" style="67" customWidth="1"/>
    <col min="15699" max="15699" width="8.7109375" style="67" customWidth="1"/>
    <col min="15700" max="15700" width="7.7109375" style="67" customWidth="1"/>
    <col min="15701" max="15701" width="10.28515625" style="67" customWidth="1"/>
    <col min="15702" max="15702" width="13.140625" style="67" customWidth="1"/>
    <col min="15703" max="15703" width="11.7109375" style="67" customWidth="1"/>
    <col min="15704" max="15704" width="12.85546875" style="67" customWidth="1"/>
    <col min="15705" max="15705" width="9.7109375" style="67" customWidth="1"/>
    <col min="15706" max="15706" width="16.28515625" style="67" customWidth="1"/>
    <col min="15707" max="15707" width="13" style="67" customWidth="1"/>
    <col min="15708" max="15708" width="12.28515625" style="67" customWidth="1"/>
    <col min="15709" max="15709" width="14.28515625" style="67" customWidth="1"/>
    <col min="15710" max="15710" width="13" style="67" customWidth="1"/>
    <col min="15711" max="15711" width="16.85546875" style="67" customWidth="1"/>
    <col min="15712" max="15712" width="16.7109375" style="67" customWidth="1"/>
    <col min="15713" max="15713" width="14.7109375" style="67" customWidth="1"/>
    <col min="15714" max="15714" width="12.28515625" style="67" customWidth="1"/>
    <col min="15715" max="15715" width="13.28515625" style="67" customWidth="1"/>
    <col min="15716" max="15716" width="9.7109375" style="67" customWidth="1"/>
    <col min="15717" max="15717" width="9.85546875" style="67" customWidth="1"/>
    <col min="15718" max="15718" width="12.28515625" style="67" customWidth="1"/>
    <col min="15719" max="15719" width="9.7109375" style="67" customWidth="1"/>
    <col min="15720" max="15720" width="8.140625" style="67" customWidth="1"/>
    <col min="15721" max="15721" width="13.7109375" style="67" customWidth="1"/>
    <col min="15722" max="15722" width="14.7109375" style="67" customWidth="1"/>
    <col min="15723" max="15723" width="10.7109375" style="67" customWidth="1"/>
    <col min="15724" max="15724" width="11" style="67" customWidth="1"/>
    <col min="15725" max="15725" width="15.28515625" style="67" customWidth="1"/>
    <col min="15726" max="15726" width="10.140625" style="67" customWidth="1"/>
    <col min="15727" max="15727" width="8.28515625" style="67" customWidth="1"/>
    <col min="15728" max="15728" width="11.85546875" style="67" customWidth="1"/>
    <col min="15729" max="15729" width="12" style="67" customWidth="1"/>
    <col min="15730" max="15730" width="17.140625" style="67" customWidth="1"/>
    <col min="15731" max="15731" width="12.7109375" style="67" customWidth="1"/>
    <col min="15732" max="15732" width="14.85546875" style="67" customWidth="1"/>
    <col min="15733" max="15733" width="10.7109375" style="67" customWidth="1"/>
    <col min="15734" max="15734" width="14.28515625" style="67" customWidth="1"/>
    <col min="15735" max="15735" width="16.85546875" style="67" customWidth="1"/>
    <col min="15736" max="15736" width="13.28515625" style="67" customWidth="1"/>
    <col min="15737" max="15737" width="10.85546875" style="67" customWidth="1"/>
    <col min="15738" max="15738" width="10.28515625" style="67" customWidth="1"/>
    <col min="15739" max="15739" width="10.140625" style="67" customWidth="1"/>
    <col min="15740" max="15740" width="13.85546875" style="67" customWidth="1"/>
    <col min="15741" max="15741" width="16.140625" style="67" customWidth="1"/>
    <col min="15742" max="15742" width="10.85546875" style="67" customWidth="1"/>
    <col min="15743" max="15743" width="10.7109375" style="67" customWidth="1"/>
    <col min="15744" max="15744" width="11.28515625" style="67" customWidth="1"/>
    <col min="15745" max="15745" width="11" style="67" customWidth="1"/>
    <col min="15746" max="15746" width="10.85546875" style="67" customWidth="1"/>
    <col min="15747" max="15747" width="11" style="67" customWidth="1"/>
    <col min="15748" max="15748" width="10.85546875" style="67" customWidth="1"/>
    <col min="15749" max="15749" width="11" style="67" customWidth="1"/>
    <col min="15750" max="15750" width="13.28515625" style="67" customWidth="1"/>
    <col min="15751" max="15751" width="9.28515625" style="67" customWidth="1"/>
    <col min="15752" max="15752" width="7.28515625" style="67" customWidth="1"/>
    <col min="15753" max="15753" width="13.7109375" style="67" customWidth="1"/>
    <col min="15754" max="15754" width="13.28515625" style="67" customWidth="1"/>
    <col min="15755" max="15755" width="8.140625" style="67" customWidth="1"/>
    <col min="15756" max="15756" width="13.140625" style="67" customWidth="1"/>
    <col min="15757" max="15757" width="11.7109375" style="67" customWidth="1"/>
    <col min="15758" max="15758" width="11.140625" style="67" customWidth="1"/>
    <col min="15759" max="15759" width="12" style="67" customWidth="1"/>
    <col min="15760" max="15760" width="11.28515625" style="67" customWidth="1"/>
    <col min="15761" max="15761" width="13" style="67" customWidth="1"/>
    <col min="15762" max="15762" width="12.28515625" style="67" customWidth="1"/>
    <col min="15763" max="15763" width="11.85546875" style="67" customWidth="1"/>
    <col min="15764" max="15764" width="11.28515625" style="67" customWidth="1"/>
    <col min="15765" max="15765" width="13.7109375" style="67" customWidth="1"/>
    <col min="15766" max="15766" width="15.28515625" style="67" customWidth="1"/>
    <col min="15767" max="15767" width="12.85546875" style="67" customWidth="1"/>
    <col min="15768" max="15768" width="11.7109375" style="67" customWidth="1"/>
    <col min="15769" max="15769" width="12" style="67" customWidth="1"/>
    <col min="15770" max="15770" width="7.28515625" style="67" customWidth="1"/>
    <col min="15771" max="15771" width="13.28515625" style="67" customWidth="1"/>
    <col min="15772" max="15772" width="9.28515625" style="67" customWidth="1"/>
    <col min="15773" max="15773" width="13.85546875" style="67" customWidth="1"/>
    <col min="15774" max="15776" width="8.28515625" style="67" customWidth="1"/>
    <col min="15777" max="15777" width="13" style="67" customWidth="1"/>
    <col min="15778" max="15778" width="11.85546875" style="67" customWidth="1"/>
    <col min="15779" max="15779" width="14" style="67" customWidth="1"/>
    <col min="15780" max="15780" width="15.28515625" style="67" customWidth="1"/>
    <col min="15781" max="15781" width="13.28515625" style="67" customWidth="1"/>
    <col min="15782" max="15782" width="11.28515625" style="67" customWidth="1"/>
    <col min="15783" max="15783" width="13" style="67" customWidth="1"/>
    <col min="15784" max="15784" width="15.7109375" style="67" customWidth="1"/>
    <col min="15785" max="15785" width="12.7109375" style="67" customWidth="1"/>
    <col min="15786" max="15786" width="12.28515625" style="67" customWidth="1"/>
    <col min="15787" max="15787" width="14.85546875" style="67" customWidth="1"/>
    <col min="15788" max="15788" width="11.85546875" style="67" customWidth="1"/>
    <col min="15789" max="15789" width="12" style="67" customWidth="1"/>
    <col min="15790" max="15790" width="9.7109375" style="67" customWidth="1"/>
    <col min="15791" max="15791" width="12.28515625" style="67" customWidth="1"/>
    <col min="15792" max="15792" width="8.28515625" style="67" customWidth="1"/>
    <col min="15793" max="15793" width="9.7109375" style="67" customWidth="1"/>
    <col min="15794" max="15794" width="10.28515625" style="67" customWidth="1"/>
    <col min="15795" max="15795" width="10.140625" style="67" customWidth="1"/>
    <col min="15796" max="15796" width="11.140625" style="67" customWidth="1"/>
    <col min="15797" max="15797" width="9.28515625" style="67" customWidth="1"/>
    <col min="15798" max="15798" width="50" style="67" customWidth="1"/>
    <col min="15799" max="15801" width="8.28515625" style="67" customWidth="1"/>
    <col min="15802" max="15802" width="8.7109375" style="67" customWidth="1"/>
    <col min="15803" max="15803" width="11.140625" style="67" customWidth="1"/>
    <col min="15804" max="15804" width="11.85546875" style="67" customWidth="1"/>
    <col min="15805" max="15805" width="14" style="67" customWidth="1"/>
    <col min="15806" max="15806" width="8" style="67" customWidth="1"/>
    <col min="15807" max="15807" width="9.28515625" style="67" customWidth="1"/>
    <col min="15808" max="15808" width="13.7109375" style="67" customWidth="1"/>
    <col min="15809" max="15809" width="14.140625" style="67" customWidth="1"/>
    <col min="15810" max="15810" width="12.28515625" style="67" customWidth="1"/>
    <col min="15811" max="15811" width="12.7109375" style="67" customWidth="1"/>
    <col min="15812" max="15914" width="8.85546875" style="67"/>
    <col min="15915" max="15915" width="2.28515625" style="67" customWidth="1"/>
    <col min="15916" max="15916" width="7.7109375" style="67" customWidth="1"/>
    <col min="15917" max="15917" width="8.28515625" style="67" customWidth="1"/>
    <col min="15918" max="15918" width="9.85546875" style="67" customWidth="1"/>
    <col min="15919" max="15919" width="8.85546875" style="67"/>
    <col min="15920" max="15920" width="11.7109375" style="67" customWidth="1"/>
    <col min="15921" max="15921" width="14.28515625" style="67" customWidth="1"/>
    <col min="15922" max="15922" width="8.28515625" style="67" customWidth="1"/>
    <col min="15923" max="15923" width="9.28515625" style="67" customWidth="1"/>
    <col min="15924" max="15924" width="8.85546875" style="67"/>
    <col min="15925" max="15925" width="9.85546875" style="67" customWidth="1"/>
    <col min="15926" max="15926" width="11" style="67" customWidth="1"/>
    <col min="15927" max="15927" width="11.85546875" style="67" customWidth="1"/>
    <col min="15928" max="15928" width="9.28515625" style="67" customWidth="1"/>
    <col min="15929" max="15929" width="8.140625" style="67" customWidth="1"/>
    <col min="15930" max="15931" width="8.28515625" style="67" customWidth="1"/>
    <col min="15932" max="15932" width="7.28515625" style="67" customWidth="1"/>
    <col min="15933" max="15934" width="8.28515625" style="67" customWidth="1"/>
    <col min="15935" max="15935" width="9.28515625" style="67" customWidth="1"/>
    <col min="15936" max="15936" width="16.85546875" style="67" customWidth="1"/>
    <col min="15937" max="15937" width="8.28515625" style="67" customWidth="1"/>
    <col min="15938" max="15938" width="9.28515625" style="67" customWidth="1"/>
    <col min="15939" max="15939" width="8.28515625" style="67" customWidth="1"/>
    <col min="15940" max="15940" width="12.140625" style="67" customWidth="1"/>
    <col min="15941" max="15941" width="11.7109375" style="67" customWidth="1"/>
    <col min="15942" max="15942" width="8.7109375" style="67" customWidth="1"/>
    <col min="15943" max="15943" width="9" style="67" customWidth="1"/>
    <col min="15944" max="15944" width="13.28515625" style="67" customWidth="1"/>
    <col min="15945" max="15945" width="13.140625" style="67" customWidth="1"/>
    <col min="15946" max="15946" width="11.28515625" style="67" customWidth="1"/>
    <col min="15947" max="15947" width="10" style="67" customWidth="1"/>
    <col min="15948" max="15948" width="14.28515625" style="67" customWidth="1"/>
    <col min="15949" max="15949" width="7.7109375" style="67" customWidth="1"/>
    <col min="15950" max="15951" width="9.7109375" style="67" customWidth="1"/>
    <col min="15952" max="15952" width="12.140625" style="67" customWidth="1"/>
    <col min="15953" max="15953" width="13" style="67" customWidth="1"/>
    <col min="15954" max="15954" width="14.85546875" style="67" customWidth="1"/>
    <col min="15955" max="15955" width="8.7109375" style="67" customWidth="1"/>
    <col min="15956" max="15956" width="7.7109375" style="67" customWidth="1"/>
    <col min="15957" max="15957" width="10.28515625" style="67" customWidth="1"/>
    <col min="15958" max="15958" width="13.140625" style="67" customWidth="1"/>
    <col min="15959" max="15959" width="11.7109375" style="67" customWidth="1"/>
    <col min="15960" max="15960" width="12.85546875" style="67" customWidth="1"/>
    <col min="15961" max="15961" width="9.7109375" style="67" customWidth="1"/>
    <col min="15962" max="15962" width="16.28515625" style="67" customWidth="1"/>
    <col min="15963" max="15963" width="13" style="67" customWidth="1"/>
    <col min="15964" max="15964" width="12.28515625" style="67" customWidth="1"/>
    <col min="15965" max="15965" width="14.28515625" style="67" customWidth="1"/>
    <col min="15966" max="15966" width="13" style="67" customWidth="1"/>
    <col min="15967" max="15967" width="16.85546875" style="67" customWidth="1"/>
    <col min="15968" max="15968" width="16.7109375" style="67" customWidth="1"/>
    <col min="15969" max="15969" width="14.7109375" style="67" customWidth="1"/>
    <col min="15970" max="15970" width="12.28515625" style="67" customWidth="1"/>
    <col min="15971" max="15971" width="13.28515625" style="67" customWidth="1"/>
    <col min="15972" max="15972" width="9.7109375" style="67" customWidth="1"/>
    <col min="15973" max="15973" width="9.85546875" style="67" customWidth="1"/>
    <col min="15974" max="15974" width="12.28515625" style="67" customWidth="1"/>
    <col min="15975" max="15975" width="9.7109375" style="67" customWidth="1"/>
    <col min="15976" max="15976" width="8.140625" style="67" customWidth="1"/>
    <col min="15977" max="15977" width="13.7109375" style="67" customWidth="1"/>
    <col min="15978" max="15978" width="14.7109375" style="67" customWidth="1"/>
    <col min="15979" max="15979" width="10.7109375" style="67" customWidth="1"/>
    <col min="15980" max="15980" width="11" style="67" customWidth="1"/>
    <col min="15981" max="15981" width="15.28515625" style="67" customWidth="1"/>
    <col min="15982" max="15982" width="10.140625" style="67" customWidth="1"/>
    <col min="15983" max="15983" width="8.28515625" style="67" customWidth="1"/>
    <col min="15984" max="15984" width="11.85546875" style="67" customWidth="1"/>
    <col min="15985" max="15985" width="12" style="67" customWidth="1"/>
    <col min="15986" max="15986" width="17.140625" style="67" customWidth="1"/>
    <col min="15987" max="15987" width="12.7109375" style="67" customWidth="1"/>
    <col min="15988" max="15988" width="14.85546875" style="67" customWidth="1"/>
    <col min="15989" max="15989" width="10.7109375" style="67" customWidth="1"/>
    <col min="15990" max="15990" width="14.28515625" style="67" customWidth="1"/>
    <col min="15991" max="15991" width="16.85546875" style="67" customWidth="1"/>
    <col min="15992" max="15992" width="13.28515625" style="67" customWidth="1"/>
    <col min="15993" max="15993" width="10.85546875" style="67" customWidth="1"/>
    <col min="15994" max="15994" width="10.28515625" style="67" customWidth="1"/>
    <col min="15995" max="15995" width="10.140625" style="67" customWidth="1"/>
    <col min="15996" max="15996" width="13.85546875" style="67" customWidth="1"/>
    <col min="15997" max="15997" width="16.140625" style="67" customWidth="1"/>
    <col min="15998" max="15998" width="10.85546875" style="67" customWidth="1"/>
    <col min="15999" max="15999" width="10.7109375" style="67" customWidth="1"/>
    <col min="16000" max="16000" width="11.28515625" style="67" customWidth="1"/>
    <col min="16001" max="16001" width="11" style="67" customWidth="1"/>
    <col min="16002" max="16002" width="10.85546875" style="67" customWidth="1"/>
    <col min="16003" max="16003" width="11" style="67" customWidth="1"/>
    <col min="16004" max="16004" width="10.85546875" style="67" customWidth="1"/>
    <col min="16005" max="16005" width="11" style="67" customWidth="1"/>
    <col min="16006" max="16006" width="13.28515625" style="67" customWidth="1"/>
    <col min="16007" max="16007" width="9.28515625" style="67" customWidth="1"/>
    <col min="16008" max="16008" width="7.28515625" style="67" customWidth="1"/>
    <col min="16009" max="16009" width="13.7109375" style="67" customWidth="1"/>
    <col min="16010" max="16010" width="13.28515625" style="67" customWidth="1"/>
    <col min="16011" max="16011" width="8.140625" style="67" customWidth="1"/>
    <col min="16012" max="16012" width="13.140625" style="67" customWidth="1"/>
    <col min="16013" max="16013" width="11.7109375" style="67" customWidth="1"/>
    <col min="16014" max="16014" width="11.140625" style="67" customWidth="1"/>
    <col min="16015" max="16015" width="12" style="67" customWidth="1"/>
    <col min="16016" max="16016" width="11.28515625" style="67" customWidth="1"/>
    <col min="16017" max="16017" width="13" style="67" customWidth="1"/>
    <col min="16018" max="16018" width="12.28515625" style="67" customWidth="1"/>
    <col min="16019" max="16019" width="11.85546875" style="67" customWidth="1"/>
    <col min="16020" max="16020" width="11.28515625" style="67" customWidth="1"/>
    <col min="16021" max="16021" width="13.7109375" style="67" customWidth="1"/>
    <col min="16022" max="16022" width="15.28515625" style="67" customWidth="1"/>
    <col min="16023" max="16023" width="12.85546875" style="67" customWidth="1"/>
    <col min="16024" max="16024" width="11.7109375" style="67" customWidth="1"/>
    <col min="16025" max="16025" width="12" style="67" customWidth="1"/>
    <col min="16026" max="16026" width="7.28515625" style="67" customWidth="1"/>
    <col min="16027" max="16027" width="13.28515625" style="67" customWidth="1"/>
    <col min="16028" max="16028" width="9.28515625" style="67" customWidth="1"/>
    <col min="16029" max="16029" width="13.85546875" style="67" customWidth="1"/>
    <col min="16030" max="16032" width="8.28515625" style="67" customWidth="1"/>
    <col min="16033" max="16033" width="13" style="67" customWidth="1"/>
    <col min="16034" max="16034" width="11.85546875" style="67" customWidth="1"/>
    <col min="16035" max="16035" width="14" style="67" customWidth="1"/>
    <col min="16036" max="16036" width="15.28515625" style="67" customWidth="1"/>
    <col min="16037" max="16037" width="13.28515625" style="67" customWidth="1"/>
    <col min="16038" max="16038" width="11.28515625" style="67" customWidth="1"/>
    <col min="16039" max="16039" width="13" style="67" customWidth="1"/>
    <col min="16040" max="16040" width="15.7109375" style="67" customWidth="1"/>
    <col min="16041" max="16041" width="12.7109375" style="67" customWidth="1"/>
    <col min="16042" max="16042" width="12.28515625" style="67" customWidth="1"/>
    <col min="16043" max="16043" width="14.85546875" style="67" customWidth="1"/>
    <col min="16044" max="16044" width="11.85546875" style="67" customWidth="1"/>
    <col min="16045" max="16045" width="12" style="67" customWidth="1"/>
    <col min="16046" max="16046" width="9.7109375" style="67" customWidth="1"/>
    <col min="16047" max="16047" width="12.28515625" style="67" customWidth="1"/>
    <col min="16048" max="16048" width="8.28515625" style="67" customWidth="1"/>
    <col min="16049" max="16049" width="9.7109375" style="67" customWidth="1"/>
    <col min="16050" max="16050" width="10.28515625" style="67" customWidth="1"/>
    <col min="16051" max="16051" width="10.140625" style="67" customWidth="1"/>
    <col min="16052" max="16052" width="11.140625" style="67" customWidth="1"/>
    <col min="16053" max="16053" width="9.28515625" style="67" customWidth="1"/>
    <col min="16054" max="16054" width="50" style="67" customWidth="1"/>
    <col min="16055" max="16057" width="8.28515625" style="67" customWidth="1"/>
    <col min="16058" max="16058" width="8.7109375" style="67" customWidth="1"/>
    <col min="16059" max="16059" width="11.140625" style="67" customWidth="1"/>
    <col min="16060" max="16060" width="11.85546875" style="67" customWidth="1"/>
    <col min="16061" max="16061" width="14" style="67" customWidth="1"/>
    <col min="16062" max="16062" width="8" style="67" customWidth="1"/>
    <col min="16063" max="16063" width="9.28515625" style="67" customWidth="1"/>
    <col min="16064" max="16064" width="13.7109375" style="67" customWidth="1"/>
    <col min="16065" max="16065" width="14.140625" style="67" customWidth="1"/>
    <col min="16066" max="16066" width="12.28515625" style="67" customWidth="1"/>
    <col min="16067" max="16067" width="12.7109375" style="67" customWidth="1"/>
    <col min="16068" max="16384" width="8.85546875" style="67"/>
  </cols>
  <sheetData>
    <row r="1" spans="1:8" s="65" customFormat="1" x14ac:dyDescent="0.25">
      <c r="C1" s="175" t="s">
        <v>201</v>
      </c>
      <c r="D1" s="176" t="s">
        <v>202</v>
      </c>
      <c r="E1" s="65" t="s">
        <v>203</v>
      </c>
      <c r="G1" s="65" t="s">
        <v>61</v>
      </c>
      <c r="H1" s="177" t="s">
        <v>204</v>
      </c>
    </row>
    <row r="2" spans="1:8" x14ac:dyDescent="0.25">
      <c r="A2" s="66" t="e">
        <f>ROUND(#REF!/100000,2)</f>
        <v>#REF!</v>
      </c>
      <c r="C2" s="178" t="s">
        <v>205</v>
      </c>
      <c r="D2" s="179">
        <v>54449256</v>
      </c>
      <c r="E2" s="174">
        <v>54449256</v>
      </c>
      <c r="G2" s="180">
        <f>D2+E2+F2</f>
        <v>108898512</v>
      </c>
      <c r="H2" s="67">
        <f>ROUND(G2/100000,2)</f>
        <v>1088.99</v>
      </c>
    </row>
    <row r="3" spans="1:8" x14ac:dyDescent="0.25">
      <c r="A3" s="66" t="e">
        <f>ROUND(#REF!/100000,2)</f>
        <v>#REF!</v>
      </c>
      <c r="C3" s="178" t="s">
        <v>206</v>
      </c>
      <c r="D3" s="179">
        <v>30729</v>
      </c>
      <c r="E3" s="179">
        <v>10678</v>
      </c>
      <c r="F3" s="179">
        <v>7553</v>
      </c>
      <c r="G3" s="180">
        <f t="shared" ref="G3:G22" si="0">D3+E3+F3</f>
        <v>48960</v>
      </c>
      <c r="H3" s="67">
        <f t="shared" ref="H3:H22" si="1">ROUND(G3/100000,2)</f>
        <v>0.49</v>
      </c>
    </row>
    <row r="4" spans="1:8" x14ac:dyDescent="0.25">
      <c r="A4" s="66" t="e">
        <f>ROUND(#REF!/100000,2)</f>
        <v>#REF!</v>
      </c>
      <c r="C4" s="178" t="s">
        <v>207</v>
      </c>
      <c r="D4" s="179">
        <v>21768123</v>
      </c>
      <c r="E4" s="179">
        <v>21768123</v>
      </c>
      <c r="G4" s="180">
        <f t="shared" si="0"/>
        <v>43536246</v>
      </c>
      <c r="H4" s="67">
        <f t="shared" si="1"/>
        <v>435.36</v>
      </c>
    </row>
    <row r="5" spans="1:8" x14ac:dyDescent="0.25">
      <c r="A5" s="66" t="e">
        <f>ROUND(#REF!/100000,2)</f>
        <v>#REF!</v>
      </c>
      <c r="C5" s="178" t="s">
        <v>208</v>
      </c>
      <c r="D5" s="179">
        <v>654272270</v>
      </c>
      <c r="E5" s="179">
        <v>654272270</v>
      </c>
      <c r="G5" s="180">
        <f t="shared" si="0"/>
        <v>1308544540</v>
      </c>
      <c r="H5" s="67">
        <f>ROUNDDOWN(G5/100000,2)</f>
        <v>13085.44</v>
      </c>
    </row>
    <row r="6" spans="1:8" x14ac:dyDescent="0.25">
      <c r="A6" s="66" t="e">
        <f>ROUND(#REF!/100000,2)</f>
        <v>#REF!</v>
      </c>
      <c r="C6" s="178" t="s">
        <v>209</v>
      </c>
      <c r="D6" s="179">
        <v>6328204</v>
      </c>
      <c r="E6" s="179">
        <v>6328203</v>
      </c>
      <c r="F6" s="179">
        <v>488616</v>
      </c>
      <c r="G6" s="180">
        <f t="shared" si="0"/>
        <v>13145023</v>
      </c>
      <c r="H6" s="67">
        <f t="shared" si="1"/>
        <v>131.44999999999999</v>
      </c>
    </row>
    <row r="7" spans="1:8" x14ac:dyDescent="0.25">
      <c r="A7" s="66" t="e">
        <f>ROUND(#REF!/100000,2)</f>
        <v>#REF!</v>
      </c>
      <c r="C7" s="178" t="s">
        <v>210</v>
      </c>
      <c r="D7" s="179">
        <v>227002</v>
      </c>
      <c r="E7" s="179">
        <v>227003</v>
      </c>
      <c r="G7" s="180">
        <f t="shared" si="0"/>
        <v>454005</v>
      </c>
      <c r="H7" s="67">
        <f t="shared" si="1"/>
        <v>4.54</v>
      </c>
    </row>
    <row r="8" spans="1:8" s="12" customFormat="1" x14ac:dyDescent="0.25">
      <c r="A8" s="66" t="e">
        <f>ROUND(#REF!/100000,2)</f>
        <v>#REF!</v>
      </c>
      <c r="C8" s="178" t="s">
        <v>211</v>
      </c>
      <c r="D8" s="179">
        <v>577600000</v>
      </c>
      <c r="E8" s="179">
        <v>567492633</v>
      </c>
      <c r="G8" s="180">
        <f t="shared" si="0"/>
        <v>1145092633</v>
      </c>
      <c r="H8" s="67">
        <f t="shared" si="1"/>
        <v>11450.93</v>
      </c>
    </row>
    <row r="9" spans="1:8" x14ac:dyDescent="0.25">
      <c r="A9" s="66" t="e">
        <f>ROUND(#REF!/100000,2)</f>
        <v>#REF!</v>
      </c>
      <c r="C9" s="178" t="s">
        <v>212</v>
      </c>
      <c r="D9" s="179">
        <v>196088</v>
      </c>
      <c r="E9" s="179">
        <v>178633</v>
      </c>
      <c r="G9" s="180">
        <f t="shared" si="0"/>
        <v>374721</v>
      </c>
      <c r="H9" s="67">
        <f t="shared" si="1"/>
        <v>3.75</v>
      </c>
    </row>
    <row r="10" spans="1:8" x14ac:dyDescent="0.25">
      <c r="A10" s="66" t="e">
        <f>ROUND(#REF!/100000,2)</f>
        <v>#REF!</v>
      </c>
      <c r="C10" s="178" t="s">
        <v>139</v>
      </c>
      <c r="D10" s="179">
        <v>1074011</v>
      </c>
      <c r="E10" s="179">
        <v>1074010</v>
      </c>
      <c r="G10" s="180">
        <f t="shared" si="0"/>
        <v>2148021</v>
      </c>
      <c r="H10" s="67">
        <f t="shared" si="1"/>
        <v>21.48</v>
      </c>
    </row>
    <row r="11" spans="1:8" x14ac:dyDescent="0.25">
      <c r="A11" s="66" t="e">
        <f>ROUND(#REF!/100000,2)</f>
        <v>#REF!</v>
      </c>
      <c r="C11" s="178" t="s">
        <v>213</v>
      </c>
      <c r="D11" s="179">
        <v>3315696</v>
      </c>
      <c r="E11" s="179">
        <v>3315696</v>
      </c>
      <c r="G11" s="180">
        <f t="shared" si="0"/>
        <v>6631392</v>
      </c>
      <c r="H11" s="67">
        <f t="shared" si="1"/>
        <v>66.31</v>
      </c>
    </row>
    <row r="12" spans="1:8" x14ac:dyDescent="0.25">
      <c r="A12" s="66" t="e">
        <f>ROUND(#REF!/100000,2)</f>
        <v>#REF!</v>
      </c>
      <c r="C12" s="178" t="s">
        <v>214</v>
      </c>
      <c r="D12" s="179">
        <v>29640</v>
      </c>
      <c r="E12" s="179">
        <v>29640</v>
      </c>
      <c r="G12" s="180">
        <f t="shared" si="0"/>
        <v>59280</v>
      </c>
      <c r="H12" s="67">
        <f t="shared" si="1"/>
        <v>0.59</v>
      </c>
    </row>
    <row r="13" spans="1:8" x14ac:dyDescent="0.25">
      <c r="A13" s="66" t="e">
        <f>ROUND(#REF!/100000,2)</f>
        <v>#REF!</v>
      </c>
      <c r="C13" s="178" t="s">
        <v>215</v>
      </c>
      <c r="D13" s="179">
        <v>6678</v>
      </c>
      <c r="E13" s="179">
        <v>6678</v>
      </c>
      <c r="G13" s="180">
        <f t="shared" si="0"/>
        <v>13356</v>
      </c>
      <c r="H13" s="67">
        <f t="shared" si="1"/>
        <v>0.13</v>
      </c>
    </row>
    <row r="14" spans="1:8" x14ac:dyDescent="0.25">
      <c r="A14" s="66" t="e">
        <f>ROUND(#REF!/100000,2)</f>
        <v>#REF!</v>
      </c>
      <c r="C14" s="178" t="s">
        <v>216</v>
      </c>
      <c r="D14" s="179">
        <v>758000</v>
      </c>
      <c r="E14" s="179">
        <v>758000</v>
      </c>
      <c r="G14" s="180">
        <f t="shared" si="0"/>
        <v>1516000</v>
      </c>
      <c r="H14" s="67">
        <f t="shared" si="1"/>
        <v>15.16</v>
      </c>
    </row>
    <row r="15" spans="1:8" x14ac:dyDescent="0.25">
      <c r="A15" s="66" t="e">
        <f>ROUND(#REF!/100000,2)</f>
        <v>#REF!</v>
      </c>
      <c r="C15" s="178" t="s">
        <v>217</v>
      </c>
      <c r="D15" s="179">
        <v>168750</v>
      </c>
      <c r="E15" s="179">
        <v>168750</v>
      </c>
      <c r="G15" s="180">
        <f t="shared" si="0"/>
        <v>337500</v>
      </c>
      <c r="H15" s="67">
        <f>ROUNDDOWN(G15/100000,2)</f>
        <v>3.37</v>
      </c>
    </row>
    <row r="16" spans="1:8" x14ac:dyDescent="0.25">
      <c r="A16" s="66" t="e">
        <f>ROUND(#REF!/100000,2)</f>
        <v>#REF!</v>
      </c>
      <c r="C16" s="178" t="s">
        <v>218</v>
      </c>
      <c r="D16" s="179">
        <v>2038500</v>
      </c>
      <c r="E16" s="179">
        <v>2038500</v>
      </c>
      <c r="G16" s="180">
        <f t="shared" si="0"/>
        <v>4077000</v>
      </c>
      <c r="H16" s="67">
        <f t="shared" si="1"/>
        <v>40.770000000000003</v>
      </c>
    </row>
    <row r="17" spans="1:8" x14ac:dyDescent="0.25">
      <c r="A17" s="66" t="e">
        <f>ROUND(#REF!/100000,2)</f>
        <v>#REF!</v>
      </c>
      <c r="C17" s="178" t="s">
        <v>219</v>
      </c>
      <c r="D17" s="179">
        <v>67209</v>
      </c>
      <c r="E17" s="179">
        <v>66861</v>
      </c>
      <c r="G17" s="180">
        <f t="shared" si="0"/>
        <v>134070</v>
      </c>
      <c r="H17" s="67">
        <f t="shared" si="1"/>
        <v>1.34</v>
      </c>
    </row>
    <row r="18" spans="1:8" x14ac:dyDescent="0.25">
      <c r="A18" s="66" t="e">
        <f>ROUND(#REF!/100000,2)</f>
        <v>#REF!</v>
      </c>
      <c r="C18" s="178" t="s">
        <v>220</v>
      </c>
      <c r="D18" s="179">
        <v>238207549</v>
      </c>
      <c r="E18" s="179">
        <v>238207550</v>
      </c>
      <c r="G18" s="180">
        <f t="shared" si="0"/>
        <v>476415099</v>
      </c>
      <c r="H18" s="67">
        <f t="shared" si="1"/>
        <v>4764.1499999999996</v>
      </c>
    </row>
    <row r="19" spans="1:8" x14ac:dyDescent="0.25">
      <c r="A19" s="66" t="e">
        <f>ROUND(#REF!/100000,2)</f>
        <v>#REF!</v>
      </c>
      <c r="C19" s="178" t="s">
        <v>221</v>
      </c>
      <c r="D19" s="179">
        <v>86250</v>
      </c>
      <c r="E19" s="179">
        <v>86250</v>
      </c>
      <c r="G19" s="180">
        <f t="shared" si="0"/>
        <v>172500</v>
      </c>
      <c r="H19" s="67">
        <f t="shared" si="1"/>
        <v>1.73</v>
      </c>
    </row>
    <row r="20" spans="1:8" x14ac:dyDescent="0.25">
      <c r="A20" s="66" t="e">
        <f>ROUND(#REF!/100000,2)</f>
        <v>#REF!</v>
      </c>
      <c r="C20" s="178" t="s">
        <v>222</v>
      </c>
      <c r="D20" s="179">
        <v>1865043</v>
      </c>
      <c r="E20" s="179">
        <v>1865043</v>
      </c>
      <c r="G20" s="180">
        <f t="shared" si="0"/>
        <v>3730086</v>
      </c>
      <c r="H20" s="67">
        <f t="shared" si="1"/>
        <v>37.299999999999997</v>
      </c>
    </row>
    <row r="21" spans="1:8" x14ac:dyDescent="0.25">
      <c r="C21" s="178" t="s">
        <v>223</v>
      </c>
      <c r="D21" s="179">
        <v>787744</v>
      </c>
      <c r="G21" s="180">
        <f t="shared" si="0"/>
        <v>787744</v>
      </c>
      <c r="H21" s="67">
        <f t="shared" si="1"/>
        <v>7.88</v>
      </c>
    </row>
    <row r="22" spans="1:8" x14ac:dyDescent="0.25">
      <c r="C22" s="178" t="s">
        <v>224</v>
      </c>
      <c r="D22" s="179">
        <v>3138772</v>
      </c>
      <c r="G22" s="180">
        <f t="shared" si="0"/>
        <v>3138772</v>
      </c>
      <c r="H22" s="67">
        <f t="shared" si="1"/>
        <v>31.39</v>
      </c>
    </row>
    <row r="23" spans="1:8" x14ac:dyDescent="0.25">
      <c r="C23" s="181"/>
      <c r="D23" s="179"/>
      <c r="G23" s="182">
        <f>SUM(G2:G22)</f>
        <v>3119255460</v>
      </c>
      <c r="H23" s="183">
        <f>SUM(H2:H22)</f>
        <v>31192.550000000007</v>
      </c>
    </row>
    <row r="24" spans="1:8" x14ac:dyDescent="0.25">
      <c r="D24" s="17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STT9</vt:lpstr>
      <vt:lpstr>working sheet_1</vt:lpstr>
      <vt:lpstr>working sheet_2</vt:lpstr>
      <vt:lpstr>Sheet3</vt:lpstr>
      <vt:lpstr>'STT9'!Print_Area</vt:lpstr>
      <vt:lpstr>'working sheet_1'!Print_Area</vt:lpstr>
      <vt:lpstr>'working sheet_2'!Print_Area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Hema</dc:creator>
  <cp:lastModifiedBy>State Accounts Kerala ID 8</cp:lastModifiedBy>
  <cp:lastPrinted>2024-08-01T07:49:37Z</cp:lastPrinted>
  <dcterms:created xsi:type="dcterms:W3CDTF">1996-10-14T23:33:28Z</dcterms:created>
  <dcterms:modified xsi:type="dcterms:W3CDTF">2024-08-01T07:49:51Z</dcterms:modified>
</cp:coreProperties>
</file>